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hzt.local\hakom\Mape_Odjela\Gospodarstvo\SamoZaOdjel\GORDANA I ŽELJKA\02 IZVJEŠTAJ O IZVRŠENJU FP\07 Polugodišnji 2026\Sjednica Vijeća\"/>
    </mc:Choice>
  </mc:AlternateContent>
  <xr:revisionPtr revIDLastSave="0" documentId="13_ncr:1_{2148FF9E-71D8-4355-8F2A-6B5FC5BB3402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rashoda'!$B$1:$I$98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5" l="1"/>
  <c r="H12" i="5"/>
  <c r="K89" i="3"/>
  <c r="K73" i="3"/>
  <c r="K39" i="3"/>
  <c r="H58" i="7"/>
  <c r="H52" i="7"/>
  <c r="I52" i="7" s="1"/>
  <c r="J93" i="3"/>
  <c r="G93" i="3"/>
  <c r="J83" i="3"/>
  <c r="J82" i="3" s="1"/>
  <c r="L82" i="3" s="1"/>
  <c r="G83" i="3"/>
  <c r="K79" i="3"/>
  <c r="G65" i="3"/>
  <c r="J65" i="3"/>
  <c r="J28" i="3"/>
  <c r="G82" i="3" l="1"/>
  <c r="J27" i="3"/>
  <c r="I81" i="3"/>
  <c r="J24" i="3"/>
  <c r="H26" i="3"/>
  <c r="I26" i="3"/>
  <c r="J16" i="3"/>
  <c r="L27" i="3" l="1"/>
  <c r="H19" i="5"/>
  <c r="K49" i="3" l="1"/>
  <c r="H48" i="7" l="1"/>
  <c r="L11" i="1" l="1"/>
  <c r="H65" i="7" l="1"/>
  <c r="I65" i="7" l="1"/>
  <c r="H34" i="3" l="1"/>
  <c r="I34" i="3"/>
  <c r="H26" i="1" l="1"/>
  <c r="I26" i="1"/>
  <c r="J26" i="1"/>
  <c r="G26" i="1"/>
  <c r="K26" i="1" l="1"/>
  <c r="L26" i="1"/>
  <c r="G19" i="5"/>
  <c r="K88" i="3"/>
  <c r="L25" i="1" l="1"/>
  <c r="G64" i="7" l="1"/>
  <c r="F64" i="7"/>
  <c r="G61" i="7"/>
  <c r="F61" i="7"/>
  <c r="G11" i="7" l="1"/>
  <c r="F10" i="7"/>
  <c r="F11" i="7"/>
  <c r="G10" i="7"/>
  <c r="I11" i="3"/>
  <c r="I10" i="3" l="1"/>
  <c r="D4" i="10"/>
  <c r="E4" i="10"/>
  <c r="F4" i="10"/>
  <c r="C4" i="10"/>
  <c r="H19" i="1"/>
  <c r="I19" i="1"/>
  <c r="J19" i="1"/>
  <c r="G19" i="1"/>
  <c r="G8" i="3"/>
  <c r="G31" i="3" s="1"/>
  <c r="H8" i="3"/>
  <c r="H31" i="3" s="1"/>
  <c r="I8" i="3"/>
  <c r="I31" i="3" s="1"/>
  <c r="J8" i="3"/>
  <c r="J31" i="3" s="1"/>
  <c r="C4" i="5"/>
  <c r="D4" i="5"/>
  <c r="E4" i="5"/>
  <c r="F4" i="5"/>
  <c r="C4" i="8"/>
  <c r="D4" i="8"/>
  <c r="E4" i="8"/>
  <c r="F4" i="8"/>
  <c r="H16" i="7" l="1"/>
  <c r="H62" i="7"/>
  <c r="H54" i="7"/>
  <c r="I48" i="7"/>
  <c r="H22" i="7"/>
  <c r="I58" i="7" l="1"/>
  <c r="H61" i="7"/>
  <c r="H10" i="7" s="1"/>
  <c r="I54" i="7"/>
  <c r="I22" i="7"/>
  <c r="I16" i="7"/>
  <c r="I61" i="7"/>
  <c r="I62" i="7"/>
  <c r="H64" i="7"/>
  <c r="G15" i="7"/>
  <c r="H15" i="7"/>
  <c r="F15" i="7"/>
  <c r="G6" i="7"/>
  <c r="H6" i="7"/>
  <c r="F6" i="7"/>
  <c r="H7" i="6"/>
  <c r="I7" i="6"/>
  <c r="J7" i="6"/>
  <c r="G7" i="6"/>
  <c r="H8" i="8"/>
  <c r="G8" i="8"/>
  <c r="D7" i="8"/>
  <c r="D6" i="8" s="1"/>
  <c r="E7" i="8"/>
  <c r="E6" i="8" s="1"/>
  <c r="F7" i="8"/>
  <c r="F6" i="8" s="1"/>
  <c r="C7" i="8"/>
  <c r="C6" i="8" s="1"/>
  <c r="H17" i="5"/>
  <c r="G17" i="5"/>
  <c r="H15" i="5"/>
  <c r="G15" i="5"/>
  <c r="H10" i="5"/>
  <c r="G10" i="5"/>
  <c r="H8" i="5"/>
  <c r="G8" i="5"/>
  <c r="D18" i="5"/>
  <c r="E18" i="5"/>
  <c r="F18" i="5"/>
  <c r="C18" i="5"/>
  <c r="D16" i="5"/>
  <c r="E16" i="5"/>
  <c r="F16" i="5"/>
  <c r="C16" i="5"/>
  <c r="D14" i="5"/>
  <c r="E14" i="5"/>
  <c r="F14" i="5"/>
  <c r="C14" i="5"/>
  <c r="D11" i="5"/>
  <c r="E11" i="5"/>
  <c r="F11" i="5"/>
  <c r="C11" i="5"/>
  <c r="D9" i="5"/>
  <c r="E9" i="5"/>
  <c r="F9" i="5"/>
  <c r="C9" i="5"/>
  <c r="D7" i="5"/>
  <c r="E7" i="5"/>
  <c r="F7" i="5"/>
  <c r="C7" i="5"/>
  <c r="G50" i="3"/>
  <c r="J50" i="3"/>
  <c r="K98" i="3"/>
  <c r="K96" i="3"/>
  <c r="K91" i="3"/>
  <c r="K87" i="3"/>
  <c r="K78" i="3"/>
  <c r="K77" i="3"/>
  <c r="K74" i="3"/>
  <c r="K72" i="3"/>
  <c r="K71" i="3"/>
  <c r="K70" i="3"/>
  <c r="K69" i="3"/>
  <c r="K68" i="3"/>
  <c r="K64" i="3"/>
  <c r="K63" i="3"/>
  <c r="K62" i="3"/>
  <c r="K61" i="3"/>
  <c r="K60" i="3"/>
  <c r="K59" i="3"/>
  <c r="K58" i="3"/>
  <c r="K57" i="3"/>
  <c r="K56" i="3"/>
  <c r="K54" i="3"/>
  <c r="K53" i="3"/>
  <c r="K52" i="3"/>
  <c r="K51" i="3"/>
  <c r="K48" i="3"/>
  <c r="K47" i="3"/>
  <c r="K46" i="3"/>
  <c r="K43" i="3"/>
  <c r="K41" i="3"/>
  <c r="K38" i="3"/>
  <c r="K37" i="3"/>
  <c r="J97" i="3"/>
  <c r="G97" i="3"/>
  <c r="J95" i="3"/>
  <c r="G95" i="3"/>
  <c r="J90" i="3"/>
  <c r="G90" i="3"/>
  <c r="J86" i="3"/>
  <c r="G86" i="3"/>
  <c r="H81" i="3"/>
  <c r="J76" i="3"/>
  <c r="G76" i="3"/>
  <c r="J67" i="3"/>
  <c r="G67" i="3"/>
  <c r="J55" i="3"/>
  <c r="G55" i="3"/>
  <c r="J45" i="3"/>
  <c r="G45" i="3"/>
  <c r="J42" i="3"/>
  <c r="G42" i="3"/>
  <c r="J40" i="3"/>
  <c r="G40" i="3"/>
  <c r="J36" i="3"/>
  <c r="G36" i="3"/>
  <c r="G92" i="3" l="1"/>
  <c r="J92" i="3"/>
  <c r="G44" i="3"/>
  <c r="J44" i="3"/>
  <c r="E6" i="5"/>
  <c r="D6" i="5"/>
  <c r="G16" i="5"/>
  <c r="G18" i="5"/>
  <c r="H18" i="5"/>
  <c r="G85" i="3"/>
  <c r="H9" i="7"/>
  <c r="H11" i="7"/>
  <c r="I64" i="7"/>
  <c r="J85" i="3"/>
  <c r="I10" i="7"/>
  <c r="H9" i="5"/>
  <c r="H14" i="5"/>
  <c r="D13" i="5"/>
  <c r="G14" i="7"/>
  <c r="G9" i="7"/>
  <c r="F14" i="7"/>
  <c r="F9" i="7"/>
  <c r="G6" i="8"/>
  <c r="G9" i="5"/>
  <c r="H7" i="8"/>
  <c r="G7" i="5"/>
  <c r="G14" i="5"/>
  <c r="H16" i="5"/>
  <c r="K86" i="3"/>
  <c r="K40" i="3"/>
  <c r="K42" i="3"/>
  <c r="J75" i="3"/>
  <c r="G75" i="3"/>
  <c r="F6" i="5"/>
  <c r="H6" i="5" s="1"/>
  <c r="G7" i="8"/>
  <c r="H6" i="8"/>
  <c r="K55" i="3"/>
  <c r="K50" i="3"/>
  <c r="H7" i="5"/>
  <c r="C6" i="5"/>
  <c r="K97" i="3"/>
  <c r="K90" i="3"/>
  <c r="K67" i="3"/>
  <c r="K45" i="3"/>
  <c r="H14" i="7"/>
  <c r="I15" i="7"/>
  <c r="J35" i="3"/>
  <c r="K36" i="3"/>
  <c r="K76" i="3"/>
  <c r="G35" i="3"/>
  <c r="K95" i="3"/>
  <c r="E13" i="5"/>
  <c r="C13" i="5"/>
  <c r="F13" i="5"/>
  <c r="H33" i="3"/>
  <c r="I33" i="3"/>
  <c r="F13" i="7" l="1"/>
  <c r="I11" i="7"/>
  <c r="I9" i="7"/>
  <c r="G13" i="7"/>
  <c r="J34" i="3"/>
  <c r="G6" i="5"/>
  <c r="G34" i="3"/>
  <c r="K75" i="3"/>
  <c r="L75" i="3"/>
  <c r="L92" i="3"/>
  <c r="H13" i="5"/>
  <c r="G13" i="5"/>
  <c r="J81" i="3"/>
  <c r="H13" i="7"/>
  <c r="I14" i="7"/>
  <c r="G81" i="3"/>
  <c r="K92" i="3"/>
  <c r="L85" i="3"/>
  <c r="K85" i="3"/>
  <c r="L35" i="3"/>
  <c r="K35" i="3"/>
  <c r="L44" i="3"/>
  <c r="K44" i="3"/>
  <c r="G12" i="7" l="1"/>
  <c r="F12" i="7"/>
  <c r="L81" i="3"/>
  <c r="L34" i="3"/>
  <c r="K81" i="3"/>
  <c r="J33" i="3"/>
  <c r="K34" i="3"/>
  <c r="G33" i="3"/>
  <c r="H12" i="7"/>
  <c r="I13" i="7"/>
  <c r="F8" i="7" l="1"/>
  <c r="G8" i="7"/>
  <c r="L33" i="3"/>
  <c r="K33" i="3"/>
  <c r="H8" i="7"/>
  <c r="I12" i="7"/>
  <c r="J13" i="3"/>
  <c r="K25" i="3"/>
  <c r="K22" i="3"/>
  <c r="K18" i="3"/>
  <c r="K17" i="3"/>
  <c r="K14" i="3"/>
  <c r="J21" i="3"/>
  <c r="J15" i="3"/>
  <c r="G15" i="3"/>
  <c r="G12" i="3"/>
  <c r="K25" i="1"/>
  <c r="K24" i="1"/>
  <c r="H23" i="1"/>
  <c r="I23" i="1"/>
  <c r="J23" i="1"/>
  <c r="G23" i="1"/>
  <c r="J15" i="1"/>
  <c r="H15" i="1"/>
  <c r="I15" i="1"/>
  <c r="G15" i="1"/>
  <c r="H12" i="1"/>
  <c r="I12" i="1"/>
  <c r="J12" i="1"/>
  <c r="G12" i="1"/>
  <c r="L10" i="1"/>
  <c r="L24" i="1"/>
  <c r="L14" i="1"/>
  <c r="L13" i="1"/>
  <c r="K14" i="1"/>
  <c r="K13" i="1"/>
  <c r="K10" i="1"/>
  <c r="I8" i="7" l="1"/>
  <c r="G20" i="3"/>
  <c r="J20" i="3"/>
  <c r="G23" i="3"/>
  <c r="J23" i="3"/>
  <c r="J12" i="3"/>
  <c r="K13" i="3"/>
  <c r="L12" i="1"/>
  <c r="K15" i="1"/>
  <c r="K12" i="1"/>
  <c r="L15" i="3"/>
  <c r="K15" i="3"/>
  <c r="K21" i="3"/>
  <c r="K24" i="3"/>
  <c r="K16" i="3"/>
  <c r="H11" i="3"/>
  <c r="L15" i="1"/>
  <c r="J16" i="1"/>
  <c r="J27" i="1" s="1"/>
  <c r="I16" i="1"/>
  <c r="H16" i="1"/>
  <c r="H27" i="1" s="1"/>
  <c r="G16" i="1"/>
  <c r="K12" i="3" l="1"/>
  <c r="K20" i="3"/>
  <c r="G11" i="3"/>
  <c r="J11" i="3"/>
  <c r="L23" i="3"/>
  <c r="J26" i="3"/>
  <c r="K23" i="3"/>
  <c r="L12" i="3"/>
  <c r="L20" i="3"/>
  <c r="I27" i="1"/>
  <c r="L16" i="1"/>
  <c r="G27" i="1"/>
  <c r="K16" i="1"/>
  <c r="H10" i="3"/>
  <c r="G26" i="3"/>
  <c r="L26" i="3" l="1"/>
  <c r="K11" i="3"/>
  <c r="L11" i="3"/>
  <c r="G10" i="3"/>
  <c r="J10" i="3"/>
  <c r="L10" i="3" l="1"/>
  <c r="K10" i="3"/>
</calcChain>
</file>

<file path=xl/sharedStrings.xml><?xml version="1.0" encoding="utf-8"?>
<sst xmlns="http://schemas.openxmlformats.org/spreadsheetml/2006/main" count="266" uniqueCount="149">
  <si>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</si>
  <si>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</si>
  <si>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</si>
  <si>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</si>
  <si>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</si>
  <si>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</si>
  <si>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</si>
  <si>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</si>
  <si>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</si>
  <si>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04 Ekonomski poslovi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</si>
  <si>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</si>
  <si>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</si>
  <si>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</si>
  <si>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</si>
  <si>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</si>
  <si>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</si>
  <si>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</si>
  <si>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</si>
  <si>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</si>
  <si>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</si>
  <si>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</si>
  <si>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</si>
  <si>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</si>
  <si>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</si>
  <si>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</si>
  <si>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</si>
  <si>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</si>
  <si>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</si>
  <si>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</si>
  <si>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</si>
  <si>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</si>
  <si>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</si>
  <si>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</si>
  <si>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</si>
  <si>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</si>
  <si>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</si>
  <si>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</si>
  <si>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</si>
  <si>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</si>
  <si>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</si>
  <si>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</si>
  <si>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</si>
  <si>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</si>
  <si>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</si>
  <si>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</si>
  <si>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</si>
  <si>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</si>
  <si>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</si>
  <si>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</si>
  <si>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</si>
  <si>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</si>
  <si>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</si>
  <si>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</si>
  <si>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</si>
  <si>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</si>
  <si>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</si>
  <si>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</si>
  <si>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</si>
  <si>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</si>
  <si>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</si>
  <si>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</si>
  <si>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</si>
  <si>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od imovine</t>
  </si>
  <si>
    <t>Prihodi od financijske imovine</t>
  </si>
  <si>
    <t>Kamate na oročena sredstva i depozite po viđenju</t>
  </si>
  <si>
    <t>Prihodi od zateznih kamata</t>
  </si>
  <si>
    <t>Prihodi po posebnim propisima</t>
  </si>
  <si>
    <t>Uredska oprema i namještaj</t>
  </si>
  <si>
    <t>Kazne, upravne mjere i ostali prihodi</t>
  </si>
  <si>
    <t>Ostali prihodi</t>
  </si>
  <si>
    <t>Plaće u naravi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</si>
  <si>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</si>
  <si>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</si>
  <si>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</si>
  <si>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</si>
  <si>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</si>
  <si>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</si>
  <si>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</si>
  <si>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</si>
  <si>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</si>
  <si>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Energija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</si>
  <si>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</si>
  <si>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</si>
  <si>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</si>
  <si>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</si>
  <si>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</si>
  <si>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</si>
  <si>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</si>
  <si>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</si>
  <si>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Rashodi za usluge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</si>
  <si>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</si>
  <si>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</si>
  <si>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</si>
  <si>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</si>
  <si>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</si>
  <si>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</si>
  <si>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</si>
  <si>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</si>
  <si>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</si>
  <si>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</si>
  <si>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</si>
  <si>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</si>
  <si>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Postrojenja i oprema</t>
  </si>
  <si>
    <t>Oprema za održavanje i zaštitu</t>
  </si>
  <si>
    <t>Nematerijalna proizvedena imovina</t>
  </si>
  <si>
    <t>Rashodi za dodatna ulaganja na nefinancijskoj imovini</t>
  </si>
  <si>
    <t>Dodatna ulaganja na postrojenjima i opremi</t>
  </si>
  <si>
    <t>Dodatna ulaganja za ostalu nefinancijsku imovinu</t>
  </si>
  <si>
    <t>Ulaganja u računalne programe</t>
  </si>
  <si>
    <t>Naknade za rad predstavničkih i izvršnih tijela, povjerenstava i slično</t>
  </si>
  <si>
    <t>Materijal i dijelovi za tekuće i investicijsko održavanje</t>
  </si>
  <si>
    <t>4 Prihodi za posebne namjene</t>
  </si>
  <si>
    <t>43 Ostali prihodi za posebne namjene</t>
  </si>
  <si>
    <t>5 Pomoći</t>
  </si>
  <si>
    <t>7 Prihodi od prodaje ili zamjene   nefinacijske imovine i naknade s naslova osiguranja</t>
  </si>
  <si>
    <t>048 Istraživanje i razvoj: Ekonomski poslovi</t>
  </si>
  <si>
    <t>A917001</t>
  </si>
  <si>
    <t>PROMET, PROMETNA INFRASTRUKTURA I KOMUNIKACIJE</t>
  </si>
  <si>
    <t>06565</t>
  </si>
  <si>
    <t>43</t>
  </si>
  <si>
    <t>71</t>
  </si>
  <si>
    <t>Hrvatska regulatorna agencija za mrežne djelatnosti</t>
  </si>
  <si>
    <t>RAZVOJ TRŽIŠTA POŠTANSKIH USLUGA I ELEKTRONIČKIH KOMUNIKACIJA</t>
  </si>
  <si>
    <t>ADMINISTRACIJA I UPRAVLJANJE (IZ EVIDENCIJSKIH PRIHODA)</t>
  </si>
  <si>
    <t>Ostali prihodi za posebne namjene</t>
  </si>
  <si>
    <t>71 Prihodi od prodaje ili zamjene nefinancijske imovine i naknade s naslova osiguranja</t>
  </si>
  <si>
    <t>Instrumenti i uređaji</t>
  </si>
  <si>
    <t>Rashodi za donacije, kazne, naknade šteta i kapitalne pomoći</t>
  </si>
  <si>
    <t>Usluge telefona, interneta, pošte i prijevoza</t>
  </si>
  <si>
    <t>Sitni inventar i autogume</t>
  </si>
  <si>
    <t>Pomoći od međunarodnih organizacija te institucija i tijela EU</t>
  </si>
  <si>
    <t>Tekuće pomoći od institucija i tijela EU</t>
  </si>
  <si>
    <t>Prihodi od upravnih i administrativnih pristojbi, pristojbi po posebnim propisima i naknada</t>
  </si>
  <si>
    <t>Ostali nespomenuti prihodi</t>
  </si>
  <si>
    <t>Prihodi od prodaje ili zamjene nefinancijske imovine i naknade s naslova osiguranja</t>
  </si>
  <si>
    <t>Prihodi od pozitivnih tečajnih razlika i razlika zbog primjene valutne klauzule</t>
  </si>
  <si>
    <t>Prihodi od prodaje postrojenja i opreme</t>
  </si>
  <si>
    <t>Naknade troškova osobama izvan radnog odnosa</t>
  </si>
  <si>
    <t>Nematerijalna imovina</t>
  </si>
  <si>
    <t>Licence</t>
  </si>
  <si>
    <t>Dodatna ulaganja na građevinskim objektima</t>
  </si>
  <si>
    <t>IZVRŠENJE FINANCIJSKOG PLANA PRORAČUNSKOG KORISNIKA DRŽAVNOG PRORAČUNA
ZA PRVO POLUGODIŠTE 2026. GODINE</t>
  </si>
  <si>
    <t>IZVORNI PLAN 2026.</t>
  </si>
  <si>
    <t>TEKUĆI PLAN 2026.</t>
  </si>
  <si>
    <t>OSTVARENJE/ IZVRŠENJE 
01.2025. - 06.2025.</t>
  </si>
  <si>
    <t>OSTVARENJE/ IZVRŠENJE 
01.2026. - 06.2026.</t>
  </si>
  <si>
    <t>Programi Unije</t>
  </si>
  <si>
    <t>510</t>
  </si>
  <si>
    <t>51 Programi Unije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</si>
</sst>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_ ;\-#,##0\ "/>
    <numFmt numFmtId="166" formatCode="#,##0.00_ ;\-#,##0.00\ 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1">
    <xf numFmtId="0" fontId="0" fillId="0" borderId="0"/>
    <xf numFmtId="0" fontId="3" fillId="0" borderId="0"/>
    <xf numFmtId="164" fontId="18" fillId="0" borderId="0" applyFont="0" applyFill="0" applyBorder="0" applyAlignment="0" applyProtection="0"/>
    <xf numFmtId="0" fontId="6" fillId="0" borderId="0"/>
    <xf numFmtId="0" fontId="21" fillId="0" borderId="0"/>
    <xf numFmtId="164" fontId="6" fillId="0" borderId="0" applyFont="0" applyFill="0" applyBorder="0" applyAlignment="0" applyProtection="0"/>
    <xf numFmtId="0" fontId="22" fillId="0" borderId="7" applyNumberFormat="0" applyProtection="0">
      <alignment horizontal="left" vertical="center" wrapText="1"/>
    </xf>
    <xf numFmtId="0" fontId="23" fillId="0" borderId="0"/>
    <xf numFmtId="164" fontId="6" fillId="0" borderId="0" applyFont="0" applyFill="0" applyBorder="0" applyAlignment="0" applyProtection="0"/>
    <xf numFmtId="0" fontId="24" fillId="0" borderId="0"/>
    <xf numFmtId="0" fontId="23" fillId="0" borderId="0"/>
    <xf numFmtId="0" fontId="18" fillId="0" borderId="0"/>
    <xf numFmtId="4" fontId="25" fillId="4" borderId="7" applyNumberFormat="0" applyProtection="0">
      <alignment vertical="center"/>
    </xf>
    <xf numFmtId="4" fontId="26" fillId="4" borderId="7" applyNumberFormat="0" applyProtection="0">
      <alignment vertical="center"/>
    </xf>
    <xf numFmtId="4" fontId="25" fillId="4" borderId="7" applyNumberFormat="0" applyProtection="0">
      <alignment horizontal="left" vertical="center" indent="1"/>
    </xf>
    <xf numFmtId="4" fontId="25" fillId="4" borderId="7" applyNumberFormat="0" applyProtection="0">
      <alignment horizontal="left" vertical="center" indent="1"/>
    </xf>
    <xf numFmtId="0" fontId="8" fillId="5" borderId="7" applyNumberFormat="0" applyProtection="0">
      <alignment horizontal="left" vertical="center" indent="1"/>
    </xf>
    <xf numFmtId="4" fontId="25" fillId="6" borderId="7" applyNumberFormat="0" applyProtection="0">
      <alignment horizontal="right" vertical="center"/>
    </xf>
    <xf numFmtId="4" fontId="25" fillId="7" borderId="7" applyNumberFormat="0" applyProtection="0">
      <alignment horizontal="right" vertical="center"/>
    </xf>
    <xf numFmtId="4" fontId="25" fillId="8" borderId="7" applyNumberFormat="0" applyProtection="0">
      <alignment horizontal="right" vertical="center"/>
    </xf>
    <xf numFmtId="4" fontId="25" fillId="9" borderId="7" applyNumberFormat="0" applyProtection="0">
      <alignment horizontal="right" vertical="center"/>
    </xf>
    <xf numFmtId="4" fontId="25" fillId="10" borderId="7" applyNumberFormat="0" applyProtection="0">
      <alignment horizontal="right" vertical="center"/>
    </xf>
    <xf numFmtId="4" fontId="25" fillId="11" borderId="7" applyNumberFormat="0" applyProtection="0">
      <alignment horizontal="right" vertical="center"/>
    </xf>
    <xf numFmtId="4" fontId="25" fillId="12" borderId="7" applyNumberFormat="0" applyProtection="0">
      <alignment horizontal="right" vertical="center"/>
    </xf>
    <xf numFmtId="4" fontId="25" fillId="13" borderId="7" applyNumberFormat="0" applyProtection="0">
      <alignment horizontal="right" vertical="center"/>
    </xf>
    <xf numFmtId="4" fontId="25" fillId="14" borderId="7" applyNumberFormat="0" applyProtection="0">
      <alignment horizontal="right" vertical="center"/>
    </xf>
    <xf numFmtId="4" fontId="27" fillId="15" borderId="7" applyNumberFormat="0" applyProtection="0">
      <alignment horizontal="left" vertical="center" indent="1"/>
    </xf>
    <xf numFmtId="4" fontId="25" fillId="16" borderId="8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0" fontId="30" fillId="5" borderId="7" applyNumberFormat="0" applyProtection="0">
      <alignment horizontal="center" vertical="center"/>
    </xf>
    <xf numFmtId="4" fontId="3" fillId="16" borderId="7" applyNumberFormat="0" applyProtection="0">
      <alignment horizontal="left" vertical="center" indent="1"/>
    </xf>
    <xf numFmtId="4" fontId="3" fillId="18" borderId="7" applyNumberFormat="0" applyProtection="0">
      <alignment horizontal="left" vertical="center" indent="1"/>
    </xf>
    <xf numFmtId="0" fontId="31" fillId="0" borderId="7" applyNumberFormat="0" applyProtection="0">
      <alignment horizontal="left" vertical="center" wrapText="1" justifyLastLine="1"/>
    </xf>
    <xf numFmtId="0" fontId="6" fillId="18" borderId="7" applyNumberFormat="0" applyProtection="0">
      <alignment horizontal="left" vertical="center" indent="1"/>
    </xf>
    <xf numFmtId="0" fontId="31" fillId="0" borderId="7" applyNumberFormat="0" applyProtection="0">
      <alignment horizontal="left" vertical="center" wrapText="1"/>
    </xf>
    <xf numFmtId="0" fontId="6" fillId="19" borderId="7" applyNumberFormat="0" applyProtection="0">
      <alignment horizontal="left" vertical="center" indent="1"/>
    </xf>
    <xf numFmtId="0" fontId="31" fillId="0" borderId="7" applyNumberFormat="0" applyProtection="0">
      <alignment horizontal="left" vertical="center" wrapText="1"/>
    </xf>
    <xf numFmtId="0" fontId="6" fillId="20" borderId="7" applyNumberFormat="0" applyProtection="0">
      <alignment horizontal="left" vertical="center" indent="1"/>
    </xf>
    <xf numFmtId="0" fontId="6" fillId="21" borderId="7" applyNumberFormat="0" applyProtection="0">
      <alignment horizontal="left" vertical="center" indent="1"/>
    </xf>
    <xf numFmtId="0" fontId="24" fillId="0" borderId="0"/>
    <xf numFmtId="0" fontId="23" fillId="0" borderId="0"/>
    <xf numFmtId="4" fontId="25" fillId="22" borderId="7" applyNumberFormat="0" applyProtection="0">
      <alignment vertical="center"/>
    </xf>
    <xf numFmtId="4" fontId="26" fillId="22" borderId="7" applyNumberFormat="0" applyProtection="0">
      <alignment vertical="center"/>
    </xf>
    <xf numFmtId="4" fontId="25" fillId="22" borderId="7" applyNumberFormat="0" applyProtection="0">
      <alignment horizontal="left" vertical="center" indent="1"/>
    </xf>
    <xf numFmtId="4" fontId="25" fillId="22" borderId="7" applyNumberFormat="0" applyProtection="0">
      <alignment horizontal="left" vertical="center" indent="1"/>
    </xf>
    <xf numFmtId="4" fontId="32" fillId="0" borderId="7" applyNumberFormat="0" applyProtection="0">
      <alignment horizontal="right" vertical="center"/>
    </xf>
    <xf numFmtId="4" fontId="26" fillId="16" borderId="7" applyNumberFormat="0" applyProtection="0">
      <alignment horizontal="right" vertical="center"/>
    </xf>
    <xf numFmtId="0" fontId="22" fillId="21" borderId="7" applyNumberFormat="0" applyProtection="0">
      <alignment horizontal="left" vertical="center" indent="1"/>
    </xf>
    <xf numFmtId="0" fontId="8" fillId="5" borderId="7" applyNumberFormat="0" applyProtection="0">
      <alignment horizontal="center" vertical="top" wrapText="1"/>
    </xf>
    <xf numFmtId="0" fontId="29" fillId="0" borderId="0" applyNumberFormat="0" applyProtection="0"/>
    <xf numFmtId="4" fontId="28" fillId="16" borderId="7" applyNumberFormat="0" applyProtection="0">
      <alignment horizontal="right" vertical="center"/>
    </xf>
  </cellStyleXfs>
  <cellXfs count="155">
    <xf numFmtId="0" fontId="0" fillId="0" borderId="0" xfId="0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3" xfId="0" quotePrefix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 wrapText="1"/>
    </xf>
    <xf numFmtId="3" fontId="5" fillId="2" borderId="3" xfId="0" applyNumberFormat="1" applyFont="1" applyFill="1" applyBorder="1" applyAlignment="1"/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3" fillId="3" borderId="3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3" fillId="3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3" fontId="3" fillId="2" borderId="4" xfId="0" applyNumberFormat="1" applyFont="1" applyFill="1" applyBorder="1" applyAlignment="1">
      <alignment horizontal="right"/>
    </xf>
    <xf numFmtId="0" fontId="1" fillId="0" borderId="0" xfId="0" applyFont="1" applyAlignment="1">
      <alignment vertical="top" wrapText="1"/>
    </xf>
    <xf numFmtId="0" fontId="17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 applyProtection="1">
      <alignment horizontal="right" wrapText="1"/>
    </xf>
    <xf numFmtId="4" fontId="4" fillId="3" borderId="3" xfId="0" applyNumberFormat="1" applyFont="1" applyFill="1" applyBorder="1" applyAlignment="1">
      <alignment horizontal="right"/>
    </xf>
    <xf numFmtId="4" fontId="5" fillId="3" borderId="3" xfId="2" applyNumberFormat="1" applyFont="1" applyFill="1" applyBorder="1" applyAlignment="1" applyProtection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3" xfId="2" applyNumberFormat="1" applyFont="1" applyFill="1" applyBorder="1" applyAlignment="1" applyProtection="1">
      <alignment vertical="center" wrapText="1"/>
    </xf>
    <xf numFmtId="4" fontId="5" fillId="0" borderId="3" xfId="2" applyNumberFormat="1" applyFont="1" applyBorder="1" applyAlignment="1">
      <alignment horizontal="right"/>
    </xf>
    <xf numFmtId="4" fontId="8" fillId="0" borderId="3" xfId="2" applyNumberFormat="1" applyFont="1" applyFill="1" applyBorder="1" applyAlignment="1" applyProtection="1">
      <alignment vertical="center"/>
    </xf>
    <xf numFmtId="4" fontId="5" fillId="3" borderId="3" xfId="2" quotePrefix="1" applyNumberFormat="1" applyFont="1" applyFill="1" applyBorder="1" applyAlignment="1">
      <alignment horizontal="right" wrapText="1"/>
    </xf>
    <xf numFmtId="165" fontId="5" fillId="0" borderId="3" xfId="2" applyNumberFormat="1" applyFont="1" applyFill="1" applyBorder="1" applyAlignment="1">
      <alignment wrapText="1"/>
    </xf>
    <xf numFmtId="165" fontId="8" fillId="3" borderId="3" xfId="2" applyNumberFormat="1" applyFont="1" applyFill="1" applyBorder="1" applyAlignment="1" applyProtection="1">
      <alignment vertical="center" wrapText="1"/>
    </xf>
    <xf numFmtId="165" fontId="5" fillId="0" borderId="3" xfId="2" applyNumberFormat="1" applyFont="1" applyBorder="1" applyAlignment="1">
      <alignment wrapText="1"/>
    </xf>
    <xf numFmtId="3" fontId="5" fillId="0" borderId="3" xfId="2" applyNumberFormat="1" applyFont="1" applyBorder="1" applyAlignment="1">
      <alignment horizontal="right"/>
    </xf>
    <xf numFmtId="3" fontId="5" fillId="3" borderId="3" xfId="2" quotePrefix="1" applyNumberFormat="1" applyFont="1" applyFill="1" applyBorder="1" applyAlignment="1">
      <alignment horizontal="right" wrapText="1"/>
    </xf>
    <xf numFmtId="166" fontId="5" fillId="0" borderId="3" xfId="2" applyNumberFormat="1" applyFont="1" applyFill="1" applyBorder="1" applyAlignment="1">
      <alignment wrapText="1"/>
    </xf>
    <xf numFmtId="166" fontId="8" fillId="3" borderId="3" xfId="2" applyNumberFormat="1" applyFont="1" applyFill="1" applyBorder="1" applyAlignment="1" applyProtection="1">
      <alignment vertical="center" wrapText="1"/>
    </xf>
    <xf numFmtId="166" fontId="8" fillId="0" borderId="3" xfId="2" applyNumberFormat="1" applyFont="1" applyFill="1" applyBorder="1" applyAlignment="1" applyProtection="1">
      <alignment vertical="center" wrapText="1"/>
    </xf>
    <xf numFmtId="166" fontId="5" fillId="0" borderId="3" xfId="2" applyNumberFormat="1" applyFont="1" applyBorder="1" applyAlignment="1">
      <alignment wrapText="1"/>
    </xf>
    <xf numFmtId="3" fontId="5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9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 applyProtection="1">
      <alignment vertical="center" wrapText="1"/>
    </xf>
    <xf numFmtId="4" fontId="5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/>
    <xf numFmtId="4" fontId="3" fillId="2" borderId="3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 applyProtection="1">
      <alignment vertical="center" wrapText="1"/>
    </xf>
    <xf numFmtId="4" fontId="0" fillId="0" borderId="3" xfId="0" applyNumberFormat="1" applyBorder="1"/>
    <xf numFmtId="2" fontId="1" fillId="0" borderId="3" xfId="0" applyNumberFormat="1" applyFont="1" applyBorder="1"/>
    <xf numFmtId="2" fontId="0" fillId="0" borderId="3" xfId="0" applyNumberFormat="1" applyBorder="1"/>
    <xf numFmtId="3" fontId="5" fillId="2" borderId="3" xfId="0" applyNumberFormat="1" applyFont="1" applyFill="1" applyBorder="1" applyAlignment="1" applyProtection="1">
      <alignment horizontal="right" wrapText="1"/>
    </xf>
    <xf numFmtId="4" fontId="1" fillId="0" borderId="3" xfId="0" applyNumberFormat="1" applyFont="1" applyBorder="1"/>
    <xf numFmtId="2" fontId="5" fillId="2" borderId="3" xfId="0" applyNumberFormat="1" applyFont="1" applyFill="1" applyBorder="1" applyAlignment="1">
      <alignment horizontal="right"/>
    </xf>
    <xf numFmtId="0" fontId="20" fillId="0" borderId="3" xfId="0" applyFont="1" applyBorder="1" applyAlignment="1">
      <alignment horizontal="left" vertical="center" wrapText="1"/>
    </xf>
    <xf numFmtId="3" fontId="5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Font="1"/>
    <xf numFmtId="4" fontId="5" fillId="2" borderId="4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0" fillId="0" borderId="3" xfId="0" applyNumberFormat="1" applyFill="1" applyBorder="1"/>
    <xf numFmtId="0" fontId="7" fillId="2" borderId="3" xfId="0" quotePrefix="1" applyFont="1" applyFill="1" applyBorder="1" applyAlignment="1">
      <alignment horizontal="left" vertical="center" wrapText="1"/>
    </xf>
    <xf numFmtId="164" fontId="5" fillId="2" borderId="3" xfId="2" applyFont="1" applyFill="1" applyBorder="1" applyAlignment="1">
      <alignment horizontal="right" wrapText="1"/>
    </xf>
    <xf numFmtId="164" fontId="3" fillId="2" borderId="3" xfId="2" applyFont="1" applyFill="1" applyBorder="1" applyAlignment="1">
      <alignment horizontal="right" wrapText="1"/>
    </xf>
    <xf numFmtId="4" fontId="0" fillId="0" borderId="0" xfId="0" applyNumberFormat="1"/>
    <xf numFmtId="164" fontId="1" fillId="0" borderId="3" xfId="2" applyFont="1" applyBorder="1" applyAlignment="1">
      <alignment horizontal="right" wrapText="1"/>
    </xf>
    <xf numFmtId="3" fontId="0" fillId="0" borderId="0" xfId="0" applyNumberFormat="1"/>
    <xf numFmtId="0" fontId="0" fillId="0" borderId="0" xfId="0" applyNumberFormat="1"/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6" fillId="3" borderId="2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center" wrapText="1"/>
    </xf>
    <xf numFmtId="0" fontId="13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2" xfId="0" applyFont="1" applyFill="1" applyBorder="1" applyAlignment="1">
      <alignment horizontal="left" vertical="center" wrapText="1" indent="5"/>
    </xf>
    <xf numFmtId="0" fontId="5" fillId="2" borderId="4" xfId="0" applyFont="1" applyFill="1" applyBorder="1" applyAlignment="1">
      <alignment horizontal="left" vertical="center" wrapText="1" indent="5"/>
    </xf>
    <xf numFmtId="0" fontId="5" fillId="2" borderId="3" xfId="0" applyFont="1" applyFill="1" applyBorder="1" applyAlignment="1">
      <alignment horizontal="left" vertical="center" wrapText="1" indent="5"/>
    </xf>
    <xf numFmtId="0" fontId="3" fillId="2" borderId="3" xfId="0" applyFont="1" applyFill="1" applyBorder="1" applyAlignment="1">
      <alignment horizontal="left" vertical="center" wrapText="1" indent="5"/>
    </xf>
  </cellXfs>
  <cellStyles count="51">
    <cellStyle name="Comma" xfId="2" builtinId="3"/>
    <cellStyle name="Comma 2" xfId="5" xr:uid="{00000000-0005-0000-0000-000001000000}"/>
    <cellStyle name="Comma 2 2" xfId="8" xr:uid="{A122206C-E51F-4C95-9E41-3E7C2655BD10}"/>
    <cellStyle name="Normal" xfId="0" builtinId="0"/>
    <cellStyle name="Normal 2" xfId="3" xr:uid="{00000000-0005-0000-0000-000003000000}"/>
    <cellStyle name="Normal 3" xfId="4" xr:uid="{00000000-0005-0000-0000-000004000000}"/>
    <cellStyle name="Normal 3 2" xfId="7" xr:uid="{DEA1F105-2F28-46E3-837F-A4C4F184D4F0}"/>
    <cellStyle name="Normal 4" xfId="9" xr:uid="{AFDFAAEC-E2C1-4689-9FCA-94E0F66705A5}"/>
    <cellStyle name="Normalno 2" xfId="10" xr:uid="{2DF3F500-903C-4587-8E18-3CF6CF3393E1}"/>
    <cellStyle name="Normalno 3" xfId="11" xr:uid="{A848DCB5-BC20-44EB-857B-F72E4C29A0E4}"/>
    <cellStyle name="Obično_List4" xfId="1" xr:uid="{00000000-0005-0000-0000-000005000000}"/>
    <cellStyle name="SAPBEXaggData" xfId="12" xr:uid="{BE67FCAD-D48F-41AC-B936-2E1C71F66B95}"/>
    <cellStyle name="SAPBEXaggDataEmph" xfId="13" xr:uid="{7E6BE9E3-E226-42FB-B041-A5A850CB55EA}"/>
    <cellStyle name="SAPBEXaggItem" xfId="14" xr:uid="{1133A36F-7069-4F3D-A0DF-EA54E935B13C}"/>
    <cellStyle name="SAPBEXaggItemX" xfId="15" xr:uid="{6DAEE562-FFC8-449D-B26C-0BF9F692D8B8}"/>
    <cellStyle name="SAPBEXchaText" xfId="16" xr:uid="{4EAE5B78-0026-4A5A-B1B0-BDCC23360EC7}"/>
    <cellStyle name="SAPBEXexcBad7" xfId="17" xr:uid="{F6208306-933D-4346-A958-60B398F803F2}"/>
    <cellStyle name="SAPBEXexcBad8" xfId="18" xr:uid="{BE2D9FC1-C202-4CC9-BDE8-F3106C6326C8}"/>
    <cellStyle name="SAPBEXexcBad9" xfId="19" xr:uid="{C822C7B6-09F4-4ED9-A63F-5DC09D156D60}"/>
    <cellStyle name="SAPBEXexcCritical4" xfId="20" xr:uid="{CE143CA5-EFD3-4B39-BA81-298DF70AD870}"/>
    <cellStyle name="SAPBEXexcCritical5" xfId="21" xr:uid="{532F0D6A-64ED-4363-9F8D-57EBFCF2FB51}"/>
    <cellStyle name="SAPBEXexcCritical6" xfId="22" xr:uid="{885D69FF-4EBA-4904-AD35-C770EB15CEAF}"/>
    <cellStyle name="SAPBEXexcGood1" xfId="23" xr:uid="{06DC302F-FB73-4BA6-B2D6-E1C6AF690919}"/>
    <cellStyle name="SAPBEXexcGood2" xfId="24" xr:uid="{8D956F73-6088-47A8-903C-15309ABE7FE2}"/>
    <cellStyle name="SAPBEXexcGood3" xfId="25" xr:uid="{254BB465-5998-4CD2-B8C0-D64E0220C07C}"/>
    <cellStyle name="SAPBEXfilterDrill" xfId="26" xr:uid="{853706E7-BC1A-47E5-8BC6-0D7E36DCFB37}"/>
    <cellStyle name="SAPBEXfilterItem" xfId="27" xr:uid="{615DD478-0522-4448-8FEB-DC443AD9E7D9}"/>
    <cellStyle name="SAPBEXfilterText" xfId="28" xr:uid="{C7B89F01-B3FD-45A8-B599-3C4B1E504F18}"/>
    <cellStyle name="SAPBEXformats" xfId="29" xr:uid="{BB41F299-2D66-4EC8-9669-0C9EB42387FC}"/>
    <cellStyle name="SAPBEXheaderItem" xfId="30" xr:uid="{FA13A4C9-87CC-495A-8E03-BB2B54344B2A}"/>
    <cellStyle name="SAPBEXheaderText" xfId="31" xr:uid="{FC60FD0C-60C0-4366-B6A7-B309D0B1DE38}"/>
    <cellStyle name="SAPBEXHLevel0" xfId="32" xr:uid="{AB2B10BC-B375-4617-BBC3-E8FBB4AE5DD0}"/>
    <cellStyle name="SAPBEXHLevel0X" xfId="33" xr:uid="{672CF23E-7797-4A7E-915C-C409799D197B}"/>
    <cellStyle name="SAPBEXHLevel1" xfId="34" xr:uid="{34341E9F-4924-46B6-8AEF-18E3E03425A4}"/>
    <cellStyle name="SAPBEXHLevel1X" xfId="35" xr:uid="{E0410F1A-DED1-4A0D-BC83-FD5CD5981C20}"/>
    <cellStyle name="SAPBEXHLevel2" xfId="36" xr:uid="{B6BE1CCC-6084-4A86-8090-CFD7B3C9ADF0}"/>
    <cellStyle name="SAPBEXHLevel2X" xfId="37" xr:uid="{D1A6EE89-158E-4AE7-9992-29AF88B968C1}"/>
    <cellStyle name="SAPBEXHLevel3" xfId="6" xr:uid="{00000000-0005-0000-0000-000006000000}"/>
    <cellStyle name="SAPBEXHLevel3X" xfId="38" xr:uid="{B2DDC205-7DB2-4E96-9237-352F8F9D1302}"/>
    <cellStyle name="SAPBEXinputData" xfId="39" xr:uid="{71FA2864-7B54-49FC-BA84-03443E1027AE}"/>
    <cellStyle name="SAPBEXinputData 2" xfId="40" xr:uid="{D18B0414-C068-4B37-AF92-C45053533A3D}"/>
    <cellStyle name="SAPBEXresData" xfId="41" xr:uid="{505A9FC1-6291-42F4-8AA0-6951CEAA038D}"/>
    <cellStyle name="SAPBEXresDataEmph" xfId="42" xr:uid="{496DCDF8-3EF5-4D67-B097-B4193DF2880C}"/>
    <cellStyle name="SAPBEXresItem" xfId="43" xr:uid="{4CE81E2B-E45E-4305-AB79-D0EA79C31ED3}"/>
    <cellStyle name="SAPBEXresItemX" xfId="44" xr:uid="{44078876-7341-4344-8E43-FA5087C7BA33}"/>
    <cellStyle name="SAPBEXstdData" xfId="45" xr:uid="{2F154EA1-72CA-4994-9F3B-39F0897A2D8C}"/>
    <cellStyle name="SAPBEXstdDataEmph" xfId="46" xr:uid="{2E5F5014-62C5-4217-ACEB-4BBF7DCECAAF}"/>
    <cellStyle name="SAPBEXstdItem" xfId="47" xr:uid="{882F8F08-17BD-4706-A367-AD1189C72164}"/>
    <cellStyle name="SAPBEXstdItemX" xfId="48" xr:uid="{D19FF81A-DE4E-4619-BF46-3A8E9BFC5BC4}"/>
    <cellStyle name="SAPBEXtitle" xfId="49" xr:uid="{FFE3D407-C587-404E-9792-9DA4AFD134F1}"/>
    <cellStyle name="SAPBEXundefined" xfId="50" xr:uid="{14F066A9-BEB0-4154-9A7A-980EA72A0B28}"/>
  </cellStyles>
  <dxfs count="0"/>
  <tableStyles count="0" defaultTableStyle="TableStyleMedium2" defaultPivotStyle="PivotStyleLight16"/>
  <colors>
    <mruColors>
      <color rgb="FF162F65"/>
      <color rgb="FF1F428F"/>
      <color rgb="FF008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9"/>
  <sheetViews>
    <sheetView zoomScaleNormal="100" workbookViewId="0">
      <selection activeCell="N16" sqref="N16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04" t="s">
        <v>141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2:12" ht="18" customHeight="1" x14ac:dyDescent="0.2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 ht="15.75" customHeight="1" x14ac:dyDescent="0.25">
      <c r="B3" s="104" t="s">
        <v>13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2:12" ht="18" x14ac:dyDescent="0.2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8" customHeight="1" x14ac:dyDescent="0.25">
      <c r="B5" s="104" t="s">
        <v>53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2:12" ht="18" customHeight="1" x14ac:dyDescent="0.25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2" ht="18" customHeight="1" x14ac:dyDescent="0.25">
      <c r="B7" s="124" t="s">
        <v>61</v>
      </c>
      <c r="C7" s="124"/>
      <c r="D7" s="124"/>
      <c r="E7" s="124"/>
      <c r="F7" s="124"/>
      <c r="G7" s="49"/>
      <c r="H7" s="45"/>
      <c r="I7" s="45"/>
      <c r="J7" s="45"/>
      <c r="K7" s="46"/>
      <c r="L7" s="46"/>
    </row>
    <row r="8" spans="2:12" ht="25.5" x14ac:dyDescent="0.25">
      <c r="B8" s="112" t="s">
        <v>8</v>
      </c>
      <c r="C8" s="112"/>
      <c r="D8" s="112"/>
      <c r="E8" s="112"/>
      <c r="F8" s="112"/>
      <c r="G8" s="23" t="s">
        <v>144</v>
      </c>
      <c r="H8" s="23" t="s">
        <v>142</v>
      </c>
      <c r="I8" s="23" t="s">
        <v>143</v>
      </c>
      <c r="J8" s="23" t="s">
        <v>145</v>
      </c>
      <c r="K8" s="23" t="s">
        <v>28</v>
      </c>
      <c r="L8" s="23" t="s">
        <v>28</v>
      </c>
    </row>
    <row r="9" spans="2:12" x14ac:dyDescent="0.25">
      <c r="B9" s="113">
        <v>1</v>
      </c>
      <c r="C9" s="113"/>
      <c r="D9" s="113"/>
      <c r="E9" s="113"/>
      <c r="F9" s="114"/>
      <c r="G9" s="28">
        <v>2</v>
      </c>
      <c r="H9" s="27">
        <v>3</v>
      </c>
      <c r="I9" s="27">
        <v>4</v>
      </c>
      <c r="J9" s="27">
        <v>5</v>
      </c>
      <c r="K9" s="27" t="s">
        <v>39</v>
      </c>
      <c r="L9" s="27" t="s">
        <v>40</v>
      </c>
    </row>
    <row r="10" spans="2:12" x14ac:dyDescent="0.25">
      <c r="B10" s="108" t="s">
        <v>30</v>
      </c>
      <c r="C10" s="109"/>
      <c r="D10" s="109"/>
      <c r="E10" s="109"/>
      <c r="F10" s="110"/>
      <c r="G10" s="69">
        <v>7231877.5199999996</v>
      </c>
      <c r="H10" s="64">
        <v>17376200</v>
      </c>
      <c r="I10" s="64">
        <v>17376200</v>
      </c>
      <c r="J10" s="69">
        <v>7088512.0499999998</v>
      </c>
      <c r="K10" s="53">
        <f t="shared" ref="K10:K15" si="0">J10/G10*100</f>
        <v>98.017589905200722</v>
      </c>
      <c r="L10" s="54">
        <f>J10/I10*100</f>
        <v>40.794374201494001</v>
      </c>
    </row>
    <row r="11" spans="2:12" x14ac:dyDescent="0.25">
      <c r="B11" s="111" t="s">
        <v>29</v>
      </c>
      <c r="C11" s="110"/>
      <c r="D11" s="110"/>
      <c r="E11" s="110"/>
      <c r="F11" s="110"/>
      <c r="G11" s="69">
        <v>0</v>
      </c>
      <c r="H11" s="64">
        <v>1300</v>
      </c>
      <c r="I11" s="64">
        <v>1300</v>
      </c>
      <c r="J11" s="69">
        <v>100</v>
      </c>
      <c r="K11" s="53"/>
      <c r="L11" s="54">
        <f>J11/I11*100</f>
        <v>7.6923076923076925</v>
      </c>
    </row>
    <row r="12" spans="2:12" x14ac:dyDescent="0.25">
      <c r="B12" s="105" t="s">
        <v>0</v>
      </c>
      <c r="C12" s="106"/>
      <c r="D12" s="106"/>
      <c r="E12" s="106"/>
      <c r="F12" s="107"/>
      <c r="G12" s="70">
        <f>+G10+G11</f>
        <v>7231877.5199999996</v>
      </c>
      <c r="H12" s="65">
        <f t="shared" ref="H12:J12" si="1">+H10+H11</f>
        <v>17377500</v>
      </c>
      <c r="I12" s="65">
        <f t="shared" si="1"/>
        <v>17377500</v>
      </c>
      <c r="J12" s="70">
        <f t="shared" si="1"/>
        <v>7088612.0499999998</v>
      </c>
      <c r="K12" s="55">
        <f t="shared" si="0"/>
        <v>98.018972671981871</v>
      </c>
      <c r="L12" s="55">
        <f t="shared" ref="L12:L15" si="2">J12/I12*100</f>
        <v>40.791897856423539</v>
      </c>
    </row>
    <row r="13" spans="2:12" x14ac:dyDescent="0.25">
      <c r="B13" s="123" t="s">
        <v>31</v>
      </c>
      <c r="C13" s="109"/>
      <c r="D13" s="109"/>
      <c r="E13" s="109"/>
      <c r="F13" s="109"/>
      <c r="G13" s="71">
        <v>7152762.1299999999</v>
      </c>
      <c r="H13" s="64">
        <v>17354501</v>
      </c>
      <c r="I13" s="64">
        <v>17354501</v>
      </c>
      <c r="J13" s="69">
        <v>7268929.1900000004</v>
      </c>
      <c r="K13" s="53">
        <f t="shared" si="0"/>
        <v>101.62408672186616</v>
      </c>
      <c r="L13" s="56">
        <f t="shared" si="2"/>
        <v>41.884979522027173</v>
      </c>
    </row>
    <row r="14" spans="2:12" x14ac:dyDescent="0.25">
      <c r="B14" s="121" t="s">
        <v>32</v>
      </c>
      <c r="C14" s="110"/>
      <c r="D14" s="110"/>
      <c r="E14" s="110"/>
      <c r="F14" s="110"/>
      <c r="G14" s="71">
        <v>432583.61</v>
      </c>
      <c r="H14" s="66">
        <v>2039000</v>
      </c>
      <c r="I14" s="66">
        <v>2039000</v>
      </c>
      <c r="J14" s="72">
        <v>456898.29</v>
      </c>
      <c r="K14" s="53">
        <f t="shared" si="0"/>
        <v>105.62080472720639</v>
      </c>
      <c r="L14" s="56">
        <f t="shared" si="2"/>
        <v>22.407959293771455</v>
      </c>
    </row>
    <row r="15" spans="2:12" x14ac:dyDescent="0.25">
      <c r="B15" s="17" t="s">
        <v>1</v>
      </c>
      <c r="C15" s="43"/>
      <c r="D15" s="43"/>
      <c r="E15" s="43"/>
      <c r="F15" s="43"/>
      <c r="G15" s="70">
        <f>+G13+G14</f>
        <v>7585345.7400000002</v>
      </c>
      <c r="H15" s="65">
        <f t="shared" ref="H15:J15" si="3">+H13+H14</f>
        <v>19393501</v>
      </c>
      <c r="I15" s="65">
        <f t="shared" si="3"/>
        <v>19393501</v>
      </c>
      <c r="J15" s="70">
        <f t="shared" si="3"/>
        <v>7725827.4800000004</v>
      </c>
      <c r="K15" s="55">
        <f t="shared" si="0"/>
        <v>101.85201498804722</v>
      </c>
      <c r="L15" s="55">
        <f t="shared" si="2"/>
        <v>39.837198451171865</v>
      </c>
    </row>
    <row r="16" spans="2:12" x14ac:dyDescent="0.25">
      <c r="B16" s="122" t="s">
        <v>2</v>
      </c>
      <c r="C16" s="106"/>
      <c r="D16" s="106"/>
      <c r="E16" s="106"/>
      <c r="F16" s="106"/>
      <c r="G16" s="70">
        <f>+G12-G15</f>
        <v>-353468.22000000067</v>
      </c>
      <c r="H16" s="65">
        <f t="shared" ref="H16:J16" si="4">+H12-H15</f>
        <v>-2016001</v>
      </c>
      <c r="I16" s="65">
        <f t="shared" si="4"/>
        <v>-2016001</v>
      </c>
      <c r="J16" s="70">
        <f t="shared" si="4"/>
        <v>-637215.43000000063</v>
      </c>
      <c r="K16" s="55">
        <f t="shared" ref="K16" si="5">J16/G16*100</f>
        <v>180.2751687266254</v>
      </c>
      <c r="L16" s="55">
        <f t="shared" ref="L16" si="6">J16/I16*100</f>
        <v>31.607892555608885</v>
      </c>
    </row>
    <row r="17" spans="1:24" ht="18" x14ac:dyDescent="0.25"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</row>
    <row r="18" spans="1:24" ht="18" customHeight="1" x14ac:dyDescent="0.25">
      <c r="B18" s="117" t="s">
        <v>58</v>
      </c>
      <c r="C18" s="117"/>
      <c r="D18" s="117"/>
      <c r="E18" s="117"/>
      <c r="F18" s="117"/>
      <c r="G18" s="44"/>
      <c r="H18" s="45"/>
      <c r="I18" s="45"/>
      <c r="J18" s="45"/>
      <c r="K18" s="46"/>
      <c r="L18" s="46"/>
    </row>
    <row r="19" spans="1:24" ht="25.5" x14ac:dyDescent="0.25">
      <c r="B19" s="112" t="s">
        <v>8</v>
      </c>
      <c r="C19" s="112"/>
      <c r="D19" s="112"/>
      <c r="E19" s="112"/>
      <c r="F19" s="112"/>
      <c r="G19" s="23" t="str">
        <f>+G8</f>
        <v>OSTVARENJE/ IZVRŠENJE 
01.2025. - 06.2025.</v>
      </c>
      <c r="H19" s="23" t="str">
        <f t="shared" ref="H19:J19" si="7">+H8</f>
        <v>IZVORNI PLAN 2026.</v>
      </c>
      <c r="I19" s="23" t="str">
        <f t="shared" si="7"/>
        <v>TEKUĆI PLAN 2026.</v>
      </c>
      <c r="J19" s="23" t="str">
        <f t="shared" si="7"/>
        <v>OSTVARENJE/ IZVRŠENJE 
01.2026. - 06.2026.</v>
      </c>
      <c r="K19" s="1" t="s">
        <v>28</v>
      </c>
      <c r="L19" s="1" t="s">
        <v>28</v>
      </c>
    </row>
    <row r="20" spans="1:24" x14ac:dyDescent="0.25">
      <c r="B20" s="118">
        <v>1</v>
      </c>
      <c r="C20" s="119"/>
      <c r="D20" s="119"/>
      <c r="E20" s="119"/>
      <c r="F20" s="119"/>
      <c r="G20" s="29">
        <v>2</v>
      </c>
      <c r="H20" s="27">
        <v>3</v>
      </c>
      <c r="I20" s="27">
        <v>4</v>
      </c>
      <c r="J20" s="27">
        <v>5</v>
      </c>
      <c r="K20" s="27" t="s">
        <v>39</v>
      </c>
      <c r="L20" s="27" t="s">
        <v>40</v>
      </c>
    </row>
    <row r="21" spans="1:24" ht="15.75" customHeight="1" x14ac:dyDescent="0.25">
      <c r="B21" s="108" t="s">
        <v>33</v>
      </c>
      <c r="C21" s="128"/>
      <c r="D21" s="128"/>
      <c r="E21" s="128"/>
      <c r="F21" s="128"/>
      <c r="G21" s="59">
        <v>0</v>
      </c>
      <c r="H21" s="67">
        <v>0</v>
      </c>
      <c r="I21" s="67">
        <v>0</v>
      </c>
      <c r="J21" s="61">
        <v>0</v>
      </c>
      <c r="K21" s="16"/>
      <c r="L21" s="16"/>
    </row>
    <row r="22" spans="1:24" x14ac:dyDescent="0.25">
      <c r="B22" s="108" t="s">
        <v>34</v>
      </c>
      <c r="C22" s="109"/>
      <c r="D22" s="109"/>
      <c r="E22" s="109"/>
      <c r="F22" s="109"/>
      <c r="G22" s="59">
        <v>0</v>
      </c>
      <c r="H22" s="67">
        <v>0</v>
      </c>
      <c r="I22" s="67">
        <v>0</v>
      </c>
      <c r="J22" s="61">
        <v>0</v>
      </c>
      <c r="K22" s="16"/>
      <c r="L22" s="16"/>
    </row>
    <row r="23" spans="1:24" ht="15" customHeight="1" x14ac:dyDescent="0.25">
      <c r="B23" s="125" t="s">
        <v>52</v>
      </c>
      <c r="C23" s="126"/>
      <c r="D23" s="126"/>
      <c r="E23" s="126"/>
      <c r="F23" s="127"/>
      <c r="G23" s="63">
        <f>SUM(G21:G22)</f>
        <v>0</v>
      </c>
      <c r="H23" s="68">
        <f t="shared" ref="H23:J23" si="8">SUM(H21:H22)</f>
        <v>0</v>
      </c>
      <c r="I23" s="68">
        <f t="shared" si="8"/>
        <v>0</v>
      </c>
      <c r="J23" s="63">
        <f t="shared" si="8"/>
        <v>0</v>
      </c>
      <c r="K23" s="32"/>
      <c r="L23" s="32"/>
    </row>
    <row r="24" spans="1:24" s="33" customFormat="1" ht="15" customHeight="1" x14ac:dyDescent="0.25">
      <c r="A24"/>
      <c r="B24" s="108" t="s">
        <v>17</v>
      </c>
      <c r="C24" s="109"/>
      <c r="D24" s="109"/>
      <c r="E24" s="109"/>
      <c r="F24" s="109"/>
      <c r="G24" s="60">
        <v>4830855.21</v>
      </c>
      <c r="H24" s="67">
        <v>3109006</v>
      </c>
      <c r="I24" s="67">
        <v>3109006</v>
      </c>
      <c r="J24" s="61">
        <v>6283075.1900000004</v>
      </c>
      <c r="K24" s="53">
        <f>J24/G24*100</f>
        <v>130.06134352761941</v>
      </c>
      <c r="L24" s="53">
        <f t="shared" ref="L24" si="9">J24/I24*100</f>
        <v>202.09273285416626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 s="33" customFormat="1" ht="15" customHeight="1" x14ac:dyDescent="0.25">
      <c r="A25"/>
      <c r="B25" s="108" t="s">
        <v>57</v>
      </c>
      <c r="C25" s="109"/>
      <c r="D25" s="109"/>
      <c r="E25" s="109"/>
      <c r="F25" s="109"/>
      <c r="G25" s="62">
        <v>-4477386.99</v>
      </c>
      <c r="H25" s="67">
        <v>-1093005</v>
      </c>
      <c r="I25" s="67">
        <v>-1093005</v>
      </c>
      <c r="J25" s="61">
        <v>-5645859.7599999998</v>
      </c>
      <c r="K25" s="53">
        <f>J25/G25*100</f>
        <v>126.09720295810301</v>
      </c>
      <c r="L25" s="53">
        <f>J25/I25*100</f>
        <v>516.54473309820173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 s="42" customFormat="1" x14ac:dyDescent="0.25">
      <c r="A26" s="41"/>
      <c r="B26" s="125" t="s">
        <v>59</v>
      </c>
      <c r="C26" s="126"/>
      <c r="D26" s="126"/>
      <c r="E26" s="126"/>
      <c r="F26" s="127"/>
      <c r="G26" s="63">
        <f>+G24+G25</f>
        <v>353468.21999999974</v>
      </c>
      <c r="H26" s="68">
        <f t="shared" ref="H26:J26" si="10">+H24+H25</f>
        <v>2016001</v>
      </c>
      <c r="I26" s="68">
        <f t="shared" si="10"/>
        <v>2016001</v>
      </c>
      <c r="J26" s="63">
        <f t="shared" si="10"/>
        <v>637215.43000000063</v>
      </c>
      <c r="K26" s="58">
        <f>J26/G26*100</f>
        <v>180.27516872662585</v>
      </c>
      <c r="L26" s="58">
        <f>J26/I26*100</f>
        <v>31.607892555608885</v>
      </c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4" ht="15.75" x14ac:dyDescent="0.25">
      <c r="B27" s="120" t="s">
        <v>60</v>
      </c>
      <c r="C27" s="120"/>
      <c r="D27" s="120"/>
      <c r="E27" s="120"/>
      <c r="F27" s="120"/>
      <c r="G27" s="63">
        <f>+G16+G26</f>
        <v>-9.3132257461547852E-10</v>
      </c>
      <c r="H27" s="68">
        <f t="shared" ref="H27:J27" si="11">+H16+H26</f>
        <v>0</v>
      </c>
      <c r="I27" s="68">
        <f t="shared" si="11"/>
        <v>0</v>
      </c>
      <c r="J27" s="63">
        <f t="shared" si="11"/>
        <v>0</v>
      </c>
      <c r="K27" s="57"/>
      <c r="L27" s="57"/>
    </row>
    <row r="29" spans="1:24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30"/>
    </row>
  </sheetData>
  <mergeCells count="26">
    <mergeCell ref="B27:F27"/>
    <mergeCell ref="B14:F14"/>
    <mergeCell ref="B16:F16"/>
    <mergeCell ref="B13:F13"/>
    <mergeCell ref="B7:F7"/>
    <mergeCell ref="B26:F26"/>
    <mergeCell ref="B23:F23"/>
    <mergeCell ref="B24:F24"/>
    <mergeCell ref="B25:F25"/>
    <mergeCell ref="B21:F21"/>
    <mergeCell ref="B1:L1"/>
    <mergeCell ref="B12:F12"/>
    <mergeCell ref="B22:F22"/>
    <mergeCell ref="B10:F10"/>
    <mergeCell ref="B11:F11"/>
    <mergeCell ref="B8:F8"/>
    <mergeCell ref="B9:F9"/>
    <mergeCell ref="B2:L2"/>
    <mergeCell ref="B4:L4"/>
    <mergeCell ref="B6:L6"/>
    <mergeCell ref="B17:L17"/>
    <mergeCell ref="B5:L5"/>
    <mergeCell ref="B3:L3"/>
    <mergeCell ref="B18:F18"/>
    <mergeCell ref="B19:F19"/>
    <mergeCell ref="B20:F20"/>
  </mergeCells>
  <pageMargins left="0.7" right="0.7" top="0.75" bottom="0.75" header="0.3" footer="0.3"/>
  <pageSetup paperSize="9" scale="67" orientation="landscape" r:id="rId1"/>
  <ignoredErrors>
    <ignoredError sqref="G23:J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L98"/>
  <sheetViews>
    <sheetView zoomScale="90" zoomScaleNormal="90" workbookViewId="0">
      <selection activeCell="O8" sqref="O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  <col min="14" max="14" width="10.42578125" bestFit="1" customWidth="1"/>
  </cols>
  <sheetData>
    <row r="1" spans="2:12" ht="18" x14ac:dyDescent="0.25"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 ht="15.75" customHeight="1" x14ac:dyDescent="0.25">
      <c r="B2" s="104" t="s">
        <v>13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2:12" ht="18" x14ac:dyDescent="0.25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ht="15.75" customHeight="1" x14ac:dyDescent="0.25">
      <c r="B4" s="104" t="s">
        <v>55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2:12" ht="18" x14ac:dyDescent="0.25"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2:12" ht="15.75" customHeight="1" x14ac:dyDescent="0.25">
      <c r="B6" s="104" t="s">
        <v>41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2" ht="18" x14ac:dyDescent="0.25"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2:12" ht="45" customHeight="1" x14ac:dyDescent="0.25">
      <c r="B8" s="132" t="s">
        <v>8</v>
      </c>
      <c r="C8" s="133"/>
      <c r="D8" s="133"/>
      <c r="E8" s="133"/>
      <c r="F8" s="134"/>
      <c r="G8" s="32" t="str">
        <f>+SAŽETAK!G8</f>
        <v>OSTVARENJE/ IZVRŠENJE 
01.2025. - 06.2025.</v>
      </c>
      <c r="H8" s="32" t="str">
        <f>+SAŽETAK!H8</f>
        <v>IZVORNI PLAN 2026.</v>
      </c>
      <c r="I8" s="32" t="str">
        <f>+SAŽETAK!I8</f>
        <v>TEKUĆI PLAN 2026.</v>
      </c>
      <c r="J8" s="32" t="str">
        <f>+SAŽETAK!J8</f>
        <v>OSTVARENJE/ IZVRŠENJE 
01.2026. - 06.2026.</v>
      </c>
      <c r="K8" s="32" t="s">
        <v>28</v>
      </c>
      <c r="L8" s="32" t="s">
        <v>28</v>
      </c>
    </row>
    <row r="9" spans="2:12" x14ac:dyDescent="0.25">
      <c r="B9" s="129">
        <v>1</v>
      </c>
      <c r="C9" s="130"/>
      <c r="D9" s="130"/>
      <c r="E9" s="130"/>
      <c r="F9" s="131"/>
      <c r="G9" s="34">
        <v>2</v>
      </c>
      <c r="H9" s="34">
        <v>3</v>
      </c>
      <c r="I9" s="34">
        <v>4</v>
      </c>
      <c r="J9" s="34">
        <v>5</v>
      </c>
      <c r="K9" s="34" t="s">
        <v>39</v>
      </c>
      <c r="L9" s="34" t="s">
        <v>40</v>
      </c>
    </row>
    <row r="10" spans="2:12" x14ac:dyDescent="0.25">
      <c r="B10" s="6"/>
      <c r="C10" s="6"/>
      <c r="D10" s="6"/>
      <c r="E10" s="6"/>
      <c r="F10" s="6" t="s">
        <v>51</v>
      </c>
      <c r="G10" s="79">
        <f>+G11+G26</f>
        <v>7231877.5199999996</v>
      </c>
      <c r="H10" s="73">
        <f>+H11+H26</f>
        <v>17377500</v>
      </c>
      <c r="I10" s="73">
        <f>+I11+I26</f>
        <v>17377500</v>
      </c>
      <c r="J10" s="79">
        <f>+J11+J26</f>
        <v>7088612.0499999998</v>
      </c>
      <c r="K10" s="84">
        <f>+J10/G10*100</f>
        <v>98.018972671981871</v>
      </c>
      <c r="L10" s="84">
        <f>+J10/I10*100</f>
        <v>40.791897856423539</v>
      </c>
    </row>
    <row r="11" spans="2:12" x14ac:dyDescent="0.25">
      <c r="B11" s="6">
        <v>6</v>
      </c>
      <c r="C11" s="6"/>
      <c r="D11" s="6"/>
      <c r="E11" s="6"/>
      <c r="F11" s="6" t="s">
        <v>3</v>
      </c>
      <c r="G11" s="80">
        <f>+G12+G15+G20+G23</f>
        <v>7231877.5199999996</v>
      </c>
      <c r="H11" s="31">
        <f>+H12+H15+H20+H23</f>
        <v>17376200</v>
      </c>
      <c r="I11" s="31">
        <f>+I12+I15+I20+I23</f>
        <v>17376200</v>
      </c>
      <c r="J11" s="80">
        <f>+J12+J15+J20+J23</f>
        <v>7088512.0499999998</v>
      </c>
      <c r="K11" s="85">
        <f t="shared" ref="K11:K25" si="0">+J11/G11*100</f>
        <v>98.017589905200722</v>
      </c>
      <c r="L11" s="85">
        <f>+J11/I11*100</f>
        <v>40.794374201494001</v>
      </c>
    </row>
    <row r="12" spans="2:12" ht="25.5" x14ac:dyDescent="0.25">
      <c r="B12" s="6"/>
      <c r="C12" s="6">
        <v>63</v>
      </c>
      <c r="D12" s="6"/>
      <c r="E12" s="6"/>
      <c r="F12" s="6" t="s">
        <v>15</v>
      </c>
      <c r="G12" s="79">
        <f>+G13</f>
        <v>16363.32</v>
      </c>
      <c r="H12" s="73">
        <v>50000</v>
      </c>
      <c r="I12" s="73">
        <v>50000</v>
      </c>
      <c r="J12" s="79">
        <f t="shared" ref="J12" si="1">+J13</f>
        <v>16683.79</v>
      </c>
      <c r="K12" s="84">
        <f t="shared" si="0"/>
        <v>101.95846564144686</v>
      </c>
      <c r="L12" s="84">
        <f>+J12/I12*100</f>
        <v>33.367580000000004</v>
      </c>
    </row>
    <row r="13" spans="2:12" ht="25.5" customHeight="1" x14ac:dyDescent="0.25">
      <c r="B13" s="7"/>
      <c r="C13" s="7"/>
      <c r="D13" s="7">
        <v>632</v>
      </c>
      <c r="E13" s="7"/>
      <c r="F13" s="21" t="s">
        <v>130</v>
      </c>
      <c r="G13" s="81">
        <v>16363.32</v>
      </c>
      <c r="H13" s="4"/>
      <c r="I13" s="4"/>
      <c r="J13" s="81">
        <f>+J14</f>
        <v>16683.79</v>
      </c>
      <c r="K13" s="85">
        <f t="shared" si="0"/>
        <v>101.95846564144686</v>
      </c>
      <c r="L13" s="85"/>
    </row>
    <row r="14" spans="2:12" x14ac:dyDescent="0.25">
      <c r="B14" s="7"/>
      <c r="C14" s="7"/>
      <c r="D14" s="7"/>
      <c r="E14" s="7">
        <v>6323</v>
      </c>
      <c r="F14" s="7" t="s">
        <v>131</v>
      </c>
      <c r="G14" s="81">
        <v>16363.32</v>
      </c>
      <c r="H14" s="4"/>
      <c r="I14" s="4"/>
      <c r="J14" s="83">
        <v>16683.79</v>
      </c>
      <c r="K14" s="85">
        <f t="shared" si="0"/>
        <v>101.95846564144686</v>
      </c>
      <c r="L14" s="85"/>
    </row>
    <row r="15" spans="2:12" x14ac:dyDescent="0.25">
      <c r="B15" s="15"/>
      <c r="C15" s="15">
        <v>64</v>
      </c>
      <c r="D15" s="75"/>
      <c r="E15" s="75"/>
      <c r="F15" s="75" t="s">
        <v>62</v>
      </c>
      <c r="G15" s="79">
        <f>+G16</f>
        <v>342.17999999999995</v>
      </c>
      <c r="H15" s="73">
        <v>11400</v>
      </c>
      <c r="I15" s="73">
        <v>11400</v>
      </c>
      <c r="J15" s="79">
        <f t="shared" ref="J15" si="2">+J16</f>
        <v>1138.79</v>
      </c>
      <c r="K15" s="84">
        <f t="shared" si="0"/>
        <v>332.8043719679701</v>
      </c>
      <c r="L15" s="84">
        <f>+J15/I15*100</f>
        <v>9.9893859649122803</v>
      </c>
    </row>
    <row r="16" spans="2:12" x14ac:dyDescent="0.25">
      <c r="B16" s="7"/>
      <c r="C16" s="7"/>
      <c r="D16" s="8">
        <v>641</v>
      </c>
      <c r="E16" s="8"/>
      <c r="F16" s="8" t="s">
        <v>63</v>
      </c>
      <c r="G16" s="81">
        <v>342.17999999999995</v>
      </c>
      <c r="H16" s="4"/>
      <c r="I16" s="4"/>
      <c r="J16" s="81">
        <f>+J17+J18+J19</f>
        <v>1138.79</v>
      </c>
      <c r="K16" s="85">
        <f t="shared" si="0"/>
        <v>332.8043719679701</v>
      </c>
      <c r="L16" s="85"/>
    </row>
    <row r="17" spans="2:12" x14ac:dyDescent="0.25">
      <c r="B17" s="7"/>
      <c r="C17" s="7"/>
      <c r="D17" s="8"/>
      <c r="E17" s="8">
        <v>6413</v>
      </c>
      <c r="F17" s="8" t="s">
        <v>64</v>
      </c>
      <c r="G17" s="81">
        <v>182.97</v>
      </c>
      <c r="H17" s="4"/>
      <c r="I17" s="4"/>
      <c r="J17" s="83">
        <v>237.35</v>
      </c>
      <c r="K17" s="85">
        <f t="shared" si="0"/>
        <v>129.72071924359184</v>
      </c>
      <c r="L17" s="85"/>
    </row>
    <row r="18" spans="2:12" x14ac:dyDescent="0.25">
      <c r="B18" s="7"/>
      <c r="C18" s="7"/>
      <c r="D18" s="8"/>
      <c r="E18" s="8">
        <v>6414</v>
      </c>
      <c r="F18" s="8" t="s">
        <v>65</v>
      </c>
      <c r="G18" s="81">
        <v>159.19</v>
      </c>
      <c r="H18" s="4"/>
      <c r="I18" s="4"/>
      <c r="J18" s="83">
        <v>901.44</v>
      </c>
      <c r="K18" s="85">
        <f t="shared" si="0"/>
        <v>566.26672529681525</v>
      </c>
      <c r="L18" s="85"/>
    </row>
    <row r="19" spans="2:12" ht="25.5" x14ac:dyDescent="0.25">
      <c r="B19" s="7"/>
      <c r="C19" s="7"/>
      <c r="D19" s="8"/>
      <c r="E19" s="8">
        <v>6415</v>
      </c>
      <c r="F19" s="96" t="s">
        <v>135</v>
      </c>
      <c r="G19" s="81">
        <v>0.02</v>
      </c>
      <c r="H19" s="4"/>
      <c r="I19" s="4"/>
      <c r="J19" s="83">
        <v>0</v>
      </c>
      <c r="K19" s="85"/>
      <c r="L19" s="85"/>
    </row>
    <row r="20" spans="2:12" ht="25.5" x14ac:dyDescent="0.25">
      <c r="B20" s="15"/>
      <c r="C20" s="15">
        <v>65</v>
      </c>
      <c r="D20" s="75"/>
      <c r="E20" s="75"/>
      <c r="F20" s="76" t="s">
        <v>132</v>
      </c>
      <c r="G20" s="79">
        <f>+G21</f>
        <v>7197547.21</v>
      </c>
      <c r="H20" s="73">
        <v>17278500</v>
      </c>
      <c r="I20" s="73">
        <v>17278500</v>
      </c>
      <c r="J20" s="79">
        <f t="shared" ref="J20:J21" si="3">+J21</f>
        <v>7057558.8700000001</v>
      </c>
      <c r="K20" s="84">
        <f t="shared" si="0"/>
        <v>98.055054924745676</v>
      </c>
      <c r="L20" s="84">
        <f>+J20/I20*100</f>
        <v>40.845900222820269</v>
      </c>
    </row>
    <row r="21" spans="2:12" x14ac:dyDescent="0.25">
      <c r="B21" s="7"/>
      <c r="C21" s="7"/>
      <c r="D21" s="8">
        <v>652</v>
      </c>
      <c r="E21" s="8"/>
      <c r="F21" s="8" t="s">
        <v>66</v>
      </c>
      <c r="G21" s="81">
        <v>7197547.21</v>
      </c>
      <c r="H21" s="4"/>
      <c r="I21" s="4"/>
      <c r="J21" s="81">
        <f t="shared" si="3"/>
        <v>7057558.8700000001</v>
      </c>
      <c r="K21" s="85">
        <f t="shared" si="0"/>
        <v>98.055054924745676</v>
      </c>
      <c r="L21" s="85"/>
    </row>
    <row r="22" spans="2:12" x14ac:dyDescent="0.25">
      <c r="B22" s="7"/>
      <c r="C22" s="7"/>
      <c r="D22" s="8"/>
      <c r="E22" s="8">
        <v>6526</v>
      </c>
      <c r="F22" s="8" t="s">
        <v>133</v>
      </c>
      <c r="G22" s="81">
        <v>7197547.21</v>
      </c>
      <c r="H22" s="4"/>
      <c r="I22" s="4"/>
      <c r="J22" s="83">
        <v>7057558.8700000001</v>
      </c>
      <c r="K22" s="85">
        <f t="shared" si="0"/>
        <v>98.055054924745676</v>
      </c>
      <c r="L22" s="85"/>
    </row>
    <row r="23" spans="2:12" x14ac:dyDescent="0.25">
      <c r="B23" s="15"/>
      <c r="C23" s="15">
        <v>68</v>
      </c>
      <c r="D23" s="75"/>
      <c r="E23" s="75"/>
      <c r="F23" s="75" t="s">
        <v>68</v>
      </c>
      <c r="G23" s="79">
        <f>+G24</f>
        <v>17624.810000000001</v>
      </c>
      <c r="H23" s="73">
        <v>36300</v>
      </c>
      <c r="I23" s="73">
        <v>36300</v>
      </c>
      <c r="J23" s="79">
        <f t="shared" ref="J23:J24" si="4">+J24</f>
        <v>13130.6</v>
      </c>
      <c r="K23" s="84">
        <f t="shared" si="0"/>
        <v>74.500661283724483</v>
      </c>
      <c r="L23" s="84">
        <f>+J23/I23*100</f>
        <v>36.172451790633609</v>
      </c>
    </row>
    <row r="24" spans="2:12" x14ac:dyDescent="0.25">
      <c r="B24" s="7"/>
      <c r="C24" s="7"/>
      <c r="D24" s="8">
        <v>683</v>
      </c>
      <c r="E24" s="8"/>
      <c r="F24" s="8" t="s">
        <v>69</v>
      </c>
      <c r="G24" s="81">
        <v>17624.810000000001</v>
      </c>
      <c r="H24" s="4"/>
      <c r="I24" s="4"/>
      <c r="J24" s="81">
        <f t="shared" si="4"/>
        <v>13130.6</v>
      </c>
      <c r="K24" s="85">
        <f t="shared" si="0"/>
        <v>74.500661283724483</v>
      </c>
      <c r="L24" s="85"/>
    </row>
    <row r="25" spans="2:12" x14ac:dyDescent="0.25">
      <c r="B25" s="7"/>
      <c r="C25" s="7"/>
      <c r="D25" s="8"/>
      <c r="E25" s="8">
        <v>6831</v>
      </c>
      <c r="F25" s="8" t="s">
        <v>69</v>
      </c>
      <c r="G25" s="81">
        <v>17624.810000000001</v>
      </c>
      <c r="H25" s="4"/>
      <c r="I25" s="4"/>
      <c r="J25" s="83">
        <v>13130.6</v>
      </c>
      <c r="K25" s="85">
        <f t="shared" si="0"/>
        <v>74.500661283724483</v>
      </c>
      <c r="L25" s="85"/>
    </row>
    <row r="26" spans="2:12" x14ac:dyDescent="0.25">
      <c r="B26" s="15">
        <v>7</v>
      </c>
      <c r="C26" s="15"/>
      <c r="D26" s="75"/>
      <c r="E26" s="75"/>
      <c r="F26" s="6" t="s">
        <v>26</v>
      </c>
      <c r="G26" s="82">
        <f>+G27</f>
        <v>0</v>
      </c>
      <c r="H26" s="73">
        <f t="shared" ref="H26:J26" si="5">+H27</f>
        <v>1300</v>
      </c>
      <c r="I26" s="73">
        <f t="shared" si="5"/>
        <v>1300</v>
      </c>
      <c r="J26" s="82">
        <f t="shared" si="5"/>
        <v>100</v>
      </c>
      <c r="K26" s="84"/>
      <c r="L26" s="87">
        <f>+J26/I26*100</f>
        <v>7.6923076923076925</v>
      </c>
    </row>
    <row r="27" spans="2:12" ht="30.75" customHeight="1" x14ac:dyDescent="0.25">
      <c r="B27" s="15"/>
      <c r="C27" s="15">
        <v>72</v>
      </c>
      <c r="D27" s="75"/>
      <c r="E27" s="75"/>
      <c r="F27" s="77" t="s">
        <v>27</v>
      </c>
      <c r="G27" s="79">
        <v>0</v>
      </c>
      <c r="H27" s="73">
        <v>1300</v>
      </c>
      <c r="I27" s="73">
        <v>1300</v>
      </c>
      <c r="J27" s="79">
        <f>+J28</f>
        <v>100</v>
      </c>
      <c r="K27" s="84"/>
      <c r="L27" s="87">
        <f>+J27/I27*100</f>
        <v>7.6923076923076925</v>
      </c>
    </row>
    <row r="28" spans="2:12" x14ac:dyDescent="0.25">
      <c r="B28" s="7"/>
      <c r="C28" s="7"/>
      <c r="D28" s="8">
        <v>722</v>
      </c>
      <c r="E28" s="8"/>
      <c r="F28" s="8" t="s">
        <v>136</v>
      </c>
      <c r="G28" s="81">
        <v>0</v>
      </c>
      <c r="H28" s="4"/>
      <c r="I28" s="4"/>
      <c r="J28" s="81">
        <f t="shared" ref="J28" si="6">+J29</f>
        <v>100</v>
      </c>
      <c r="K28" s="85"/>
      <c r="L28" s="85"/>
    </row>
    <row r="29" spans="2:12" x14ac:dyDescent="0.25">
      <c r="B29" s="7"/>
      <c r="C29" s="7"/>
      <c r="D29" s="8"/>
      <c r="E29" s="8">
        <v>7221</v>
      </c>
      <c r="F29" s="8" t="s">
        <v>67</v>
      </c>
      <c r="G29" s="81">
        <v>0</v>
      </c>
      <c r="H29" s="4"/>
      <c r="I29" s="4"/>
      <c r="J29" s="83">
        <v>100</v>
      </c>
      <c r="K29" s="85"/>
      <c r="L29" s="85"/>
    </row>
    <row r="30" spans="2:12" ht="18" x14ac:dyDescent="0.25"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</row>
    <row r="31" spans="2:12" ht="36.75" customHeight="1" x14ac:dyDescent="0.25">
      <c r="B31" s="132" t="s">
        <v>8</v>
      </c>
      <c r="C31" s="133"/>
      <c r="D31" s="133"/>
      <c r="E31" s="133"/>
      <c r="F31" s="134"/>
      <c r="G31" s="32" t="str">
        <f>+G8</f>
        <v>OSTVARENJE/ IZVRŠENJE 
01.2025. - 06.2025.</v>
      </c>
      <c r="H31" s="32" t="str">
        <f>+H8</f>
        <v>IZVORNI PLAN 2026.</v>
      </c>
      <c r="I31" s="32" t="str">
        <f>+I8</f>
        <v>TEKUĆI PLAN 2026.</v>
      </c>
      <c r="J31" s="32" t="str">
        <f>+J8</f>
        <v>OSTVARENJE/ IZVRŠENJE 
01.2026. - 06.2026.</v>
      </c>
      <c r="K31" s="32" t="s">
        <v>28</v>
      </c>
      <c r="L31" s="32" t="s">
        <v>28</v>
      </c>
    </row>
    <row r="32" spans="2:12" x14ac:dyDescent="0.25">
      <c r="B32" s="129">
        <v>1</v>
      </c>
      <c r="C32" s="130"/>
      <c r="D32" s="130"/>
      <c r="E32" s="130"/>
      <c r="F32" s="131"/>
      <c r="G32" s="34">
        <v>2</v>
      </c>
      <c r="H32" s="34">
        <v>3</v>
      </c>
      <c r="I32" s="34">
        <v>4</v>
      </c>
      <c r="J32" s="34">
        <v>5</v>
      </c>
      <c r="K32" s="34" t="s">
        <v>39</v>
      </c>
      <c r="L32" s="34" t="s">
        <v>40</v>
      </c>
    </row>
    <row r="33" spans="2:12" x14ac:dyDescent="0.25">
      <c r="B33" s="6"/>
      <c r="C33" s="6"/>
      <c r="D33" s="6"/>
      <c r="E33" s="6"/>
      <c r="F33" s="6" t="s">
        <v>50</v>
      </c>
      <c r="G33" s="79">
        <f>+G34+G81</f>
        <v>7585345.7400000002</v>
      </c>
      <c r="H33" s="73">
        <f>+H34+H81</f>
        <v>19393501</v>
      </c>
      <c r="I33" s="73">
        <f>+I34+I81</f>
        <v>19393501</v>
      </c>
      <c r="J33" s="79">
        <f>+J34+J81</f>
        <v>7725827.4799999995</v>
      </c>
      <c r="K33" s="84">
        <f>+J33/G33*100</f>
        <v>101.85201498804719</v>
      </c>
      <c r="L33" s="84">
        <f>J33/I33*100</f>
        <v>39.837198451171865</v>
      </c>
    </row>
    <row r="34" spans="2:12" x14ac:dyDescent="0.25">
      <c r="B34" s="6">
        <v>3</v>
      </c>
      <c r="C34" s="6"/>
      <c r="D34" s="6"/>
      <c r="E34" s="6"/>
      <c r="F34" s="6" t="s">
        <v>4</v>
      </c>
      <c r="G34" s="79">
        <f>+G35+G44+G75++G80</f>
        <v>7152762.1299999999</v>
      </c>
      <c r="H34" s="73">
        <f>+H35+H44+H75++H80</f>
        <v>17354501</v>
      </c>
      <c r="I34" s="73">
        <f>+I35+I44+I75++I80</f>
        <v>17354501</v>
      </c>
      <c r="J34" s="79">
        <f>+J35+J44+J75++J80</f>
        <v>7268929.1899999995</v>
      </c>
      <c r="K34" s="84">
        <f t="shared" ref="K34:K87" si="7">+J34/G34*100</f>
        <v>101.62408672186614</v>
      </c>
      <c r="L34" s="84">
        <f t="shared" ref="L34:L35" si="8">J34/I34*100</f>
        <v>41.884979522027166</v>
      </c>
    </row>
    <row r="35" spans="2:12" x14ac:dyDescent="0.25">
      <c r="B35" s="6"/>
      <c r="C35" s="6">
        <v>31</v>
      </c>
      <c r="D35" s="6"/>
      <c r="E35" s="6"/>
      <c r="F35" s="6" t="s">
        <v>5</v>
      </c>
      <c r="G35" s="79">
        <f>+G36+G40+G42</f>
        <v>4823428.87</v>
      </c>
      <c r="H35" s="73">
        <v>11007200</v>
      </c>
      <c r="I35" s="73">
        <v>11007200</v>
      </c>
      <c r="J35" s="79">
        <f>+J36+J40+J42</f>
        <v>5001428.3599999994</v>
      </c>
      <c r="K35" s="84">
        <f t="shared" si="7"/>
        <v>103.69031025018514</v>
      </c>
      <c r="L35" s="84">
        <f t="shared" si="8"/>
        <v>45.437789446907473</v>
      </c>
    </row>
    <row r="36" spans="2:12" x14ac:dyDescent="0.25">
      <c r="B36" s="7"/>
      <c r="C36" s="15"/>
      <c r="D36" s="15">
        <v>311</v>
      </c>
      <c r="E36" s="15"/>
      <c r="F36" s="15" t="s">
        <v>35</v>
      </c>
      <c r="G36" s="79">
        <f>SUM(G37:G39)</f>
        <v>3569608.1799999997</v>
      </c>
      <c r="H36" s="73"/>
      <c r="I36" s="73"/>
      <c r="J36" s="79">
        <f>SUM(J37:J39)</f>
        <v>3789317.7399999998</v>
      </c>
      <c r="K36" s="84">
        <f t="shared" si="7"/>
        <v>106.15500494510857</v>
      </c>
      <c r="L36" s="74"/>
    </row>
    <row r="37" spans="2:12" x14ac:dyDescent="0.25">
      <c r="B37" s="7"/>
      <c r="C37" s="7"/>
      <c r="D37" s="7"/>
      <c r="E37" s="7">
        <v>3111</v>
      </c>
      <c r="F37" s="7" t="s">
        <v>36</v>
      </c>
      <c r="G37" s="81">
        <v>3537725.11</v>
      </c>
      <c r="H37" s="4"/>
      <c r="I37" s="4"/>
      <c r="J37" s="83">
        <v>3752146.21</v>
      </c>
      <c r="K37" s="85">
        <f t="shared" si="7"/>
        <v>106.06098815857403</v>
      </c>
      <c r="L37" s="24"/>
    </row>
    <row r="38" spans="2:12" x14ac:dyDescent="0.25">
      <c r="B38" s="7"/>
      <c r="C38" s="7"/>
      <c r="D38" s="7"/>
      <c r="E38" s="7">
        <v>3112</v>
      </c>
      <c r="F38" s="7" t="s">
        <v>70</v>
      </c>
      <c r="G38" s="81">
        <v>24323.77</v>
      </c>
      <c r="H38" s="4"/>
      <c r="I38" s="4"/>
      <c r="J38" s="83">
        <v>30222.92</v>
      </c>
      <c r="K38" s="85">
        <f t="shared" si="7"/>
        <v>124.25261380123229</v>
      </c>
      <c r="L38" s="24"/>
    </row>
    <row r="39" spans="2:12" x14ac:dyDescent="0.25">
      <c r="B39" s="7"/>
      <c r="C39" s="7"/>
      <c r="D39" s="7"/>
      <c r="E39" s="7">
        <v>3113</v>
      </c>
      <c r="F39" s="7" t="s">
        <v>71</v>
      </c>
      <c r="G39" s="81">
        <v>7559.3</v>
      </c>
      <c r="H39" s="4"/>
      <c r="I39" s="4"/>
      <c r="J39" s="83">
        <v>6948.61</v>
      </c>
      <c r="K39" s="85">
        <f t="shared" si="7"/>
        <v>91.92134192319395</v>
      </c>
      <c r="L39" s="24"/>
    </row>
    <row r="40" spans="2:12" x14ac:dyDescent="0.25">
      <c r="B40" s="7"/>
      <c r="C40" s="15"/>
      <c r="D40" s="15">
        <v>312</v>
      </c>
      <c r="E40" s="15"/>
      <c r="F40" s="15" t="s">
        <v>72</v>
      </c>
      <c r="G40" s="79">
        <f>+G41</f>
        <v>657951.56999999995</v>
      </c>
      <c r="H40" s="73"/>
      <c r="I40" s="73"/>
      <c r="J40" s="87">
        <f>+J41</f>
        <v>591915.31999999995</v>
      </c>
      <c r="K40" s="84">
        <f t="shared" si="7"/>
        <v>89.963357029454301</v>
      </c>
      <c r="L40" s="74"/>
    </row>
    <row r="41" spans="2:12" x14ac:dyDescent="0.25">
      <c r="B41" s="7"/>
      <c r="C41" s="7"/>
      <c r="D41" s="7"/>
      <c r="E41" s="7">
        <v>3121</v>
      </c>
      <c r="F41" s="7" t="s">
        <v>72</v>
      </c>
      <c r="G41" s="81">
        <v>657951.56999999995</v>
      </c>
      <c r="H41" s="4"/>
      <c r="I41" s="4"/>
      <c r="J41" s="83">
        <v>591915.31999999995</v>
      </c>
      <c r="K41" s="85">
        <f t="shared" si="7"/>
        <v>89.963357029454301</v>
      </c>
      <c r="L41" s="24"/>
    </row>
    <row r="42" spans="2:12" x14ac:dyDescent="0.25">
      <c r="B42" s="7"/>
      <c r="C42" s="15"/>
      <c r="D42" s="15">
        <v>313</v>
      </c>
      <c r="E42" s="15"/>
      <c r="F42" s="15" t="s">
        <v>73</v>
      </c>
      <c r="G42" s="79">
        <f>+G43</f>
        <v>595869.12</v>
      </c>
      <c r="H42" s="73"/>
      <c r="I42" s="73"/>
      <c r="J42" s="87">
        <f>+J43</f>
        <v>620195.30000000005</v>
      </c>
      <c r="K42" s="84">
        <f t="shared" si="7"/>
        <v>104.08247032502709</v>
      </c>
      <c r="L42" s="74"/>
    </row>
    <row r="43" spans="2:12" x14ac:dyDescent="0.25">
      <c r="B43" s="7"/>
      <c r="C43" s="7"/>
      <c r="D43" s="7"/>
      <c r="E43" s="7">
        <v>3132</v>
      </c>
      <c r="F43" s="7" t="s">
        <v>74</v>
      </c>
      <c r="G43" s="81">
        <v>595869.12</v>
      </c>
      <c r="H43" s="4"/>
      <c r="I43" s="4"/>
      <c r="J43" s="83">
        <v>620195.30000000005</v>
      </c>
      <c r="K43" s="85">
        <f t="shared" si="7"/>
        <v>104.08247032502709</v>
      </c>
      <c r="L43" s="24"/>
    </row>
    <row r="44" spans="2:12" x14ac:dyDescent="0.25">
      <c r="B44" s="7"/>
      <c r="C44" s="15">
        <v>32</v>
      </c>
      <c r="D44" s="75"/>
      <c r="E44" s="75"/>
      <c r="F44" s="15" t="s">
        <v>14</v>
      </c>
      <c r="G44" s="79">
        <f>+G45+G50+G55+G65+G67</f>
        <v>2326353.39</v>
      </c>
      <c r="H44" s="73">
        <v>6332801</v>
      </c>
      <c r="I44" s="73">
        <v>6332801</v>
      </c>
      <c r="J44" s="79">
        <f>+J45+J50+J55+J65+J67</f>
        <v>2264171.85</v>
      </c>
      <c r="K44" s="84">
        <f t="shared" si="7"/>
        <v>97.327081076018288</v>
      </c>
      <c r="L44" s="84">
        <f>J44/I44*100</f>
        <v>35.753086983153267</v>
      </c>
    </row>
    <row r="45" spans="2:12" x14ac:dyDescent="0.25">
      <c r="B45" s="7"/>
      <c r="C45" s="15"/>
      <c r="D45" s="15">
        <v>321</v>
      </c>
      <c r="E45" s="15"/>
      <c r="F45" s="15" t="s">
        <v>37</v>
      </c>
      <c r="G45" s="79">
        <f>SUM(G46:G49)</f>
        <v>282693.37</v>
      </c>
      <c r="H45" s="73"/>
      <c r="I45" s="73"/>
      <c r="J45" s="79">
        <f>SUM(J46:J49)</f>
        <v>292700.37</v>
      </c>
      <c r="K45" s="84">
        <f t="shared" si="7"/>
        <v>103.53987785422771</v>
      </c>
      <c r="L45" s="74"/>
    </row>
    <row r="46" spans="2:12" x14ac:dyDescent="0.25">
      <c r="B46" s="7"/>
      <c r="C46" s="7"/>
      <c r="D46" s="7"/>
      <c r="E46" s="7">
        <v>3211</v>
      </c>
      <c r="F46" s="7" t="s">
        <v>38</v>
      </c>
      <c r="G46" s="81">
        <v>162403.98000000001</v>
      </c>
      <c r="H46" s="4"/>
      <c r="I46" s="4"/>
      <c r="J46" s="83">
        <v>167577.24</v>
      </c>
      <c r="K46" s="85">
        <f t="shared" si="7"/>
        <v>103.18542685961268</v>
      </c>
      <c r="L46" s="24"/>
    </row>
    <row r="47" spans="2:12" ht="25.5" x14ac:dyDescent="0.25">
      <c r="B47" s="7"/>
      <c r="C47" s="7"/>
      <c r="D47" s="7"/>
      <c r="E47" s="7">
        <v>3212</v>
      </c>
      <c r="F47" s="21" t="s">
        <v>75</v>
      </c>
      <c r="G47" s="81">
        <v>80613.37</v>
      </c>
      <c r="H47" s="4"/>
      <c r="I47" s="4"/>
      <c r="J47" s="83">
        <v>81182.19</v>
      </c>
      <c r="K47" s="85">
        <f t="shared" si="7"/>
        <v>100.70561496188537</v>
      </c>
      <c r="L47" s="24"/>
    </row>
    <row r="48" spans="2:12" x14ac:dyDescent="0.25">
      <c r="B48" s="7"/>
      <c r="C48" s="7"/>
      <c r="D48" s="7"/>
      <c r="E48" s="7">
        <v>3213</v>
      </c>
      <c r="F48" s="7" t="s">
        <v>76</v>
      </c>
      <c r="G48" s="81">
        <v>38386.019999999997</v>
      </c>
      <c r="H48" s="4"/>
      <c r="I48" s="4"/>
      <c r="J48" s="83">
        <v>42512.94</v>
      </c>
      <c r="K48" s="85">
        <f t="shared" si="7"/>
        <v>110.75110157291641</v>
      </c>
      <c r="L48" s="24"/>
    </row>
    <row r="49" spans="2:12" x14ac:dyDescent="0.25">
      <c r="B49" s="7"/>
      <c r="C49" s="7"/>
      <c r="D49" s="7"/>
      <c r="E49" s="7">
        <v>3214</v>
      </c>
      <c r="F49" s="7" t="s">
        <v>77</v>
      </c>
      <c r="G49" s="81">
        <v>1290</v>
      </c>
      <c r="H49" s="4"/>
      <c r="I49" s="4"/>
      <c r="J49" s="83">
        <v>1428</v>
      </c>
      <c r="K49" s="85">
        <f t="shared" si="7"/>
        <v>110.69767441860465</v>
      </c>
      <c r="L49" s="24"/>
    </row>
    <row r="50" spans="2:12" x14ac:dyDescent="0.25">
      <c r="B50" s="7"/>
      <c r="C50" s="15"/>
      <c r="D50" s="15">
        <v>322</v>
      </c>
      <c r="E50" s="15"/>
      <c r="F50" s="15" t="s">
        <v>78</v>
      </c>
      <c r="G50" s="79">
        <f>SUM(G51:G54)</f>
        <v>155349.08000000002</v>
      </c>
      <c r="H50" s="73"/>
      <c r="I50" s="73"/>
      <c r="J50" s="79">
        <f>SUM(J51:J54)</f>
        <v>174107.46999999997</v>
      </c>
      <c r="K50" s="84">
        <f t="shared" si="7"/>
        <v>112.07499265525097</v>
      </c>
      <c r="L50" s="74"/>
    </row>
    <row r="51" spans="2:12" x14ac:dyDescent="0.25">
      <c r="B51" s="7"/>
      <c r="C51" s="7"/>
      <c r="D51" s="7"/>
      <c r="E51" s="7">
        <v>3221</v>
      </c>
      <c r="F51" s="7" t="s">
        <v>79</v>
      </c>
      <c r="G51" s="81">
        <v>25684.86</v>
      </c>
      <c r="H51" s="4"/>
      <c r="I51" s="4"/>
      <c r="J51" s="83">
        <v>25690.05</v>
      </c>
      <c r="K51" s="85">
        <f t="shared" si="7"/>
        <v>100.02020645625478</v>
      </c>
      <c r="L51" s="24"/>
    </row>
    <row r="52" spans="2:12" x14ac:dyDescent="0.25">
      <c r="B52" s="7"/>
      <c r="C52" s="7"/>
      <c r="D52" s="7"/>
      <c r="E52" s="7">
        <v>3223</v>
      </c>
      <c r="F52" s="7" t="s">
        <v>80</v>
      </c>
      <c r="G52" s="81">
        <v>127608.71</v>
      </c>
      <c r="H52" s="4"/>
      <c r="I52" s="4"/>
      <c r="J52" s="83">
        <v>144011.22</v>
      </c>
      <c r="K52" s="85">
        <f t="shared" si="7"/>
        <v>112.85375426175845</v>
      </c>
      <c r="L52" s="24"/>
    </row>
    <row r="53" spans="2:12" ht="25.5" x14ac:dyDescent="0.25">
      <c r="B53" s="7"/>
      <c r="C53" s="7"/>
      <c r="D53" s="7"/>
      <c r="E53" s="7">
        <v>3224</v>
      </c>
      <c r="F53" s="21" t="s">
        <v>110</v>
      </c>
      <c r="G53" s="81">
        <v>399.51</v>
      </c>
      <c r="H53" s="4"/>
      <c r="I53" s="4"/>
      <c r="J53" s="83">
        <v>461.8</v>
      </c>
      <c r="K53" s="85">
        <f t="shared" si="7"/>
        <v>115.59159970964433</v>
      </c>
      <c r="L53" s="24"/>
    </row>
    <row r="54" spans="2:12" x14ac:dyDescent="0.25">
      <c r="B54" s="7"/>
      <c r="C54" s="7"/>
      <c r="D54" s="7"/>
      <c r="E54" s="7">
        <v>3225</v>
      </c>
      <c r="F54" s="7" t="s">
        <v>129</v>
      </c>
      <c r="G54" s="81">
        <v>1656</v>
      </c>
      <c r="H54" s="4"/>
      <c r="I54" s="4"/>
      <c r="J54" s="83">
        <v>3944.4</v>
      </c>
      <c r="K54" s="85">
        <f t="shared" si="7"/>
        <v>238.18840579710147</v>
      </c>
      <c r="L54" s="24"/>
    </row>
    <row r="55" spans="2:12" x14ac:dyDescent="0.25">
      <c r="B55" s="7"/>
      <c r="C55" s="15"/>
      <c r="D55" s="15">
        <v>323</v>
      </c>
      <c r="E55" s="15"/>
      <c r="F55" s="15" t="s">
        <v>89</v>
      </c>
      <c r="G55" s="79">
        <f>SUM(G56:G64)</f>
        <v>1717424.75</v>
      </c>
      <c r="H55" s="73"/>
      <c r="I55" s="73"/>
      <c r="J55" s="79">
        <f>SUM(J56:J64)</f>
        <v>1632206.9300000002</v>
      </c>
      <c r="K55" s="84">
        <f t="shared" si="7"/>
        <v>95.038046353996023</v>
      </c>
      <c r="L55" s="74"/>
    </row>
    <row r="56" spans="2:12" x14ac:dyDescent="0.25">
      <c r="B56" s="7"/>
      <c r="C56" s="7"/>
      <c r="D56" s="7"/>
      <c r="E56" s="7">
        <v>3231</v>
      </c>
      <c r="F56" s="7" t="s">
        <v>128</v>
      </c>
      <c r="G56" s="81">
        <v>60100.25</v>
      </c>
      <c r="H56" s="4"/>
      <c r="I56" s="4"/>
      <c r="J56" s="83">
        <v>64507.72</v>
      </c>
      <c r="K56" s="85">
        <f t="shared" si="7"/>
        <v>107.33353022657977</v>
      </c>
      <c r="L56" s="24"/>
    </row>
    <row r="57" spans="2:12" x14ac:dyDescent="0.25">
      <c r="B57" s="7"/>
      <c r="C57" s="7"/>
      <c r="D57" s="7"/>
      <c r="E57" s="7">
        <v>3232</v>
      </c>
      <c r="F57" s="7" t="s">
        <v>81</v>
      </c>
      <c r="G57" s="81">
        <v>157219.94</v>
      </c>
      <c r="H57" s="4"/>
      <c r="I57" s="4"/>
      <c r="J57" s="83">
        <v>194041.12</v>
      </c>
      <c r="K57" s="85">
        <f t="shared" si="7"/>
        <v>123.42017176701631</v>
      </c>
      <c r="L57" s="24"/>
    </row>
    <row r="58" spans="2:12" x14ac:dyDescent="0.25">
      <c r="B58" s="7"/>
      <c r="C58" s="7"/>
      <c r="D58" s="7"/>
      <c r="E58" s="7">
        <v>3233</v>
      </c>
      <c r="F58" s="7" t="s">
        <v>82</v>
      </c>
      <c r="G58" s="81">
        <v>32248.34</v>
      </c>
      <c r="H58" s="4"/>
      <c r="I58" s="4"/>
      <c r="J58" s="83">
        <v>47394.559999999998</v>
      </c>
      <c r="K58" s="95">
        <f t="shared" si="7"/>
        <v>146.96744080470498</v>
      </c>
      <c r="L58" s="24"/>
    </row>
    <row r="59" spans="2:12" x14ac:dyDescent="0.25">
      <c r="B59" s="7"/>
      <c r="C59" s="7"/>
      <c r="D59" s="7"/>
      <c r="E59" s="7">
        <v>3234</v>
      </c>
      <c r="F59" s="7" t="s">
        <v>83</v>
      </c>
      <c r="G59" s="81">
        <v>32170.52</v>
      </c>
      <c r="H59" s="4"/>
      <c r="I59" s="4"/>
      <c r="J59" s="83">
        <v>29277.32</v>
      </c>
      <c r="K59" s="85">
        <f t="shared" si="7"/>
        <v>91.006673190237521</v>
      </c>
      <c r="L59" s="24"/>
    </row>
    <row r="60" spans="2:12" x14ac:dyDescent="0.25">
      <c r="B60" s="7"/>
      <c r="C60" s="7"/>
      <c r="D60" s="7"/>
      <c r="E60" s="7">
        <v>3235</v>
      </c>
      <c r="F60" s="7" t="s">
        <v>84</v>
      </c>
      <c r="G60" s="81">
        <v>648045.12</v>
      </c>
      <c r="H60" s="4"/>
      <c r="I60" s="4"/>
      <c r="J60" s="83">
        <v>602289.43000000005</v>
      </c>
      <c r="K60" s="85">
        <f t="shared" si="7"/>
        <v>92.939428353383803</v>
      </c>
      <c r="L60" s="24"/>
    </row>
    <row r="61" spans="2:12" x14ac:dyDescent="0.25">
      <c r="B61" s="7"/>
      <c r="C61" s="7"/>
      <c r="D61" s="7"/>
      <c r="E61" s="7">
        <v>3236</v>
      </c>
      <c r="F61" s="7" t="s">
        <v>85</v>
      </c>
      <c r="G61" s="81">
        <v>22591.25</v>
      </c>
      <c r="H61" s="4"/>
      <c r="I61" s="4"/>
      <c r="J61" s="83">
        <v>22599.41</v>
      </c>
      <c r="K61" s="95">
        <f t="shared" si="7"/>
        <v>100.03612017927294</v>
      </c>
      <c r="L61" s="24"/>
    </row>
    <row r="62" spans="2:12" x14ac:dyDescent="0.25">
      <c r="B62" s="7"/>
      <c r="C62" s="7"/>
      <c r="D62" s="7"/>
      <c r="E62" s="7">
        <v>3237</v>
      </c>
      <c r="F62" s="7" t="s">
        <v>86</v>
      </c>
      <c r="G62" s="81">
        <v>356229.87</v>
      </c>
      <c r="H62" s="4"/>
      <c r="I62" s="4"/>
      <c r="J62" s="83">
        <v>191084.67</v>
      </c>
      <c r="K62" s="85">
        <f t="shared" si="7"/>
        <v>53.640833094653182</v>
      </c>
      <c r="L62" s="24"/>
    </row>
    <row r="63" spans="2:12" x14ac:dyDescent="0.25">
      <c r="B63" s="7"/>
      <c r="C63" s="7"/>
      <c r="D63" s="7"/>
      <c r="E63" s="7">
        <v>3238</v>
      </c>
      <c r="F63" s="7" t="s">
        <v>87</v>
      </c>
      <c r="G63" s="81">
        <v>205311.21</v>
      </c>
      <c r="H63" s="4"/>
      <c r="I63" s="4"/>
      <c r="J63" s="83">
        <v>310253.17</v>
      </c>
      <c r="K63" s="85">
        <f t="shared" si="7"/>
        <v>151.11360456158238</v>
      </c>
      <c r="L63" s="24"/>
    </row>
    <row r="64" spans="2:12" x14ac:dyDescent="0.25">
      <c r="B64" s="7"/>
      <c r="C64" s="7"/>
      <c r="D64" s="7"/>
      <c r="E64" s="7">
        <v>3239</v>
      </c>
      <c r="F64" s="7" t="s">
        <v>88</v>
      </c>
      <c r="G64" s="81">
        <v>203508.25</v>
      </c>
      <c r="H64" s="4"/>
      <c r="I64" s="4"/>
      <c r="J64" s="83">
        <v>170759.53</v>
      </c>
      <c r="K64" s="85">
        <f t="shared" si="7"/>
        <v>83.90791528107583</v>
      </c>
      <c r="L64" s="24"/>
    </row>
    <row r="65" spans="2:12" x14ac:dyDescent="0.25">
      <c r="B65" s="7"/>
      <c r="C65" s="15"/>
      <c r="D65" s="15">
        <v>324</v>
      </c>
      <c r="E65" s="15"/>
      <c r="F65" s="15" t="s">
        <v>137</v>
      </c>
      <c r="G65" s="79">
        <f>+G66</f>
        <v>0</v>
      </c>
      <c r="H65" s="73"/>
      <c r="I65" s="73"/>
      <c r="J65" s="87">
        <f>+J66</f>
        <v>1205.02</v>
      </c>
      <c r="K65" s="84"/>
      <c r="L65" s="74"/>
    </row>
    <row r="66" spans="2:12" x14ac:dyDescent="0.25">
      <c r="B66" s="7"/>
      <c r="C66" s="7"/>
      <c r="D66" s="7"/>
      <c r="E66" s="7">
        <v>3241</v>
      </c>
      <c r="F66" s="7" t="s">
        <v>137</v>
      </c>
      <c r="G66" s="81">
        <v>0</v>
      </c>
      <c r="H66" s="4"/>
      <c r="I66" s="4"/>
      <c r="J66" s="83">
        <v>1205.02</v>
      </c>
      <c r="K66" s="85"/>
      <c r="L66" s="24"/>
    </row>
    <row r="67" spans="2:12" x14ac:dyDescent="0.25">
      <c r="B67" s="7"/>
      <c r="C67" s="15"/>
      <c r="D67" s="15">
        <v>329</v>
      </c>
      <c r="E67" s="15"/>
      <c r="F67" s="15" t="s">
        <v>90</v>
      </c>
      <c r="G67" s="79">
        <f>SUM(G68:G74)</f>
        <v>170886.19</v>
      </c>
      <c r="H67" s="73"/>
      <c r="I67" s="73"/>
      <c r="J67" s="79">
        <f>SUM(J68:J74)</f>
        <v>163952.06</v>
      </c>
      <c r="K67" s="100">
        <f t="shared" si="7"/>
        <v>95.942252560022538</v>
      </c>
      <c r="L67" s="74"/>
    </row>
    <row r="68" spans="2:12" ht="25.5" x14ac:dyDescent="0.25">
      <c r="B68" s="7"/>
      <c r="C68" s="7"/>
      <c r="D68" s="7"/>
      <c r="E68" s="7">
        <v>3291</v>
      </c>
      <c r="F68" s="21" t="s">
        <v>109</v>
      </c>
      <c r="G68" s="81">
        <v>677.68</v>
      </c>
      <c r="H68" s="4"/>
      <c r="I68" s="4"/>
      <c r="J68" s="83">
        <v>1465.08</v>
      </c>
      <c r="K68" s="85">
        <f t="shared" si="7"/>
        <v>216.19053240467477</v>
      </c>
      <c r="L68" s="24"/>
    </row>
    <row r="69" spans="2:12" x14ac:dyDescent="0.25">
      <c r="B69" s="7"/>
      <c r="C69" s="7"/>
      <c r="D69" s="7"/>
      <c r="E69" s="7">
        <v>3292</v>
      </c>
      <c r="F69" s="7" t="s">
        <v>91</v>
      </c>
      <c r="G69" s="81">
        <v>110020.8</v>
      </c>
      <c r="H69" s="4"/>
      <c r="I69" s="4"/>
      <c r="J69" s="83">
        <v>98650.06</v>
      </c>
      <c r="K69" s="95">
        <f t="shared" si="7"/>
        <v>89.664917906432223</v>
      </c>
      <c r="L69" s="24"/>
    </row>
    <row r="70" spans="2:12" x14ac:dyDescent="0.25">
      <c r="B70" s="7"/>
      <c r="C70" s="7"/>
      <c r="D70" s="7"/>
      <c r="E70" s="7">
        <v>3293</v>
      </c>
      <c r="F70" s="7" t="s">
        <v>92</v>
      </c>
      <c r="G70" s="81">
        <v>29561.15</v>
      </c>
      <c r="H70" s="4"/>
      <c r="I70" s="4"/>
      <c r="J70" s="83">
        <v>29457.1</v>
      </c>
      <c r="K70" s="85">
        <f t="shared" si="7"/>
        <v>99.648017753030572</v>
      </c>
      <c r="L70" s="24"/>
    </row>
    <row r="71" spans="2:12" x14ac:dyDescent="0.25">
      <c r="B71" s="7"/>
      <c r="C71" s="7"/>
      <c r="D71" s="7"/>
      <c r="E71" s="7">
        <v>3294</v>
      </c>
      <c r="F71" s="7" t="s">
        <v>93</v>
      </c>
      <c r="G71" s="81">
        <v>17639.189999999999</v>
      </c>
      <c r="H71" s="4"/>
      <c r="I71" s="4"/>
      <c r="J71" s="83">
        <v>17178.349999999999</v>
      </c>
      <c r="K71" s="85">
        <f t="shared" si="7"/>
        <v>97.387408378729418</v>
      </c>
      <c r="L71" s="24"/>
    </row>
    <row r="72" spans="2:12" x14ac:dyDescent="0.25">
      <c r="B72" s="7"/>
      <c r="C72" s="7"/>
      <c r="D72" s="7"/>
      <c r="E72" s="7">
        <v>3295</v>
      </c>
      <c r="F72" s="7" t="s">
        <v>94</v>
      </c>
      <c r="G72" s="81">
        <v>9485.49</v>
      </c>
      <c r="H72" s="4"/>
      <c r="I72" s="4"/>
      <c r="J72" s="83">
        <v>13069.34</v>
      </c>
      <c r="K72" s="85">
        <f t="shared" si="7"/>
        <v>137.78244455478844</v>
      </c>
      <c r="L72" s="24"/>
    </row>
    <row r="73" spans="2:12" x14ac:dyDescent="0.25">
      <c r="B73" s="7"/>
      <c r="C73" s="7"/>
      <c r="D73" s="7"/>
      <c r="E73" s="7">
        <v>3296</v>
      </c>
      <c r="F73" s="7" t="s">
        <v>95</v>
      </c>
      <c r="G73" s="81">
        <v>3311.38</v>
      </c>
      <c r="H73" s="4"/>
      <c r="I73" s="4"/>
      <c r="J73" s="83">
        <v>3937.13</v>
      </c>
      <c r="K73" s="85">
        <f t="shared" si="7"/>
        <v>118.89695534792142</v>
      </c>
      <c r="L73" s="24"/>
    </row>
    <row r="74" spans="2:12" x14ac:dyDescent="0.25">
      <c r="B74" s="7"/>
      <c r="C74" s="7"/>
      <c r="D74" s="7"/>
      <c r="E74" s="7">
        <v>3299</v>
      </c>
      <c r="F74" s="7" t="s">
        <v>90</v>
      </c>
      <c r="G74" s="81">
        <v>190.5</v>
      </c>
      <c r="H74" s="4"/>
      <c r="I74" s="4"/>
      <c r="J74" s="83">
        <v>195</v>
      </c>
      <c r="K74" s="85">
        <f t="shared" si="7"/>
        <v>102.36220472440945</v>
      </c>
      <c r="L74" s="24"/>
    </row>
    <row r="75" spans="2:12" x14ac:dyDescent="0.25">
      <c r="B75" s="7"/>
      <c r="C75" s="15">
        <v>34</v>
      </c>
      <c r="D75" s="15"/>
      <c r="E75" s="15"/>
      <c r="F75" s="15" t="s">
        <v>96</v>
      </c>
      <c r="G75" s="79">
        <f>+G76</f>
        <v>2979.87</v>
      </c>
      <c r="H75" s="73">
        <v>6500</v>
      </c>
      <c r="I75" s="73">
        <v>6500</v>
      </c>
      <c r="J75" s="79">
        <f>+J76</f>
        <v>3328.98</v>
      </c>
      <c r="K75" s="84">
        <f t="shared" si="7"/>
        <v>111.71561175487521</v>
      </c>
      <c r="L75" s="84">
        <f>J75/I75*100</f>
        <v>51.215076923076921</v>
      </c>
    </row>
    <row r="76" spans="2:12" x14ac:dyDescent="0.25">
      <c r="B76" s="7"/>
      <c r="C76" s="15"/>
      <c r="D76" s="15">
        <v>343</v>
      </c>
      <c r="E76" s="15"/>
      <c r="F76" s="15" t="s">
        <v>97</v>
      </c>
      <c r="G76" s="79">
        <f>+G77+G78+G79</f>
        <v>2979.87</v>
      </c>
      <c r="H76" s="73"/>
      <c r="I76" s="73"/>
      <c r="J76" s="79">
        <f>+J77+J78+J79</f>
        <v>3328.98</v>
      </c>
      <c r="K76" s="84">
        <f t="shared" si="7"/>
        <v>111.71561175487521</v>
      </c>
      <c r="L76" s="74"/>
    </row>
    <row r="77" spans="2:12" x14ac:dyDescent="0.25">
      <c r="B77" s="7"/>
      <c r="C77" s="7"/>
      <c r="D77" s="7"/>
      <c r="E77" s="7">
        <v>3431</v>
      </c>
      <c r="F77" s="7" t="s">
        <v>98</v>
      </c>
      <c r="G77" s="81">
        <v>2902.42</v>
      </c>
      <c r="H77" s="4"/>
      <c r="I77" s="4"/>
      <c r="J77" s="83">
        <v>3259.77</v>
      </c>
      <c r="K77" s="85">
        <f t="shared" si="7"/>
        <v>112.31213952494814</v>
      </c>
      <c r="L77" s="24"/>
    </row>
    <row r="78" spans="2:12" ht="25.5" x14ac:dyDescent="0.25">
      <c r="B78" s="7"/>
      <c r="C78" s="7"/>
      <c r="D78" s="7"/>
      <c r="E78" s="7">
        <v>3432</v>
      </c>
      <c r="F78" s="21" t="s">
        <v>99</v>
      </c>
      <c r="G78" s="81">
        <v>47.54</v>
      </c>
      <c r="H78" s="4"/>
      <c r="I78" s="4"/>
      <c r="J78" s="83">
        <v>69.209999999999994</v>
      </c>
      <c r="K78" s="85">
        <f t="shared" si="7"/>
        <v>145.5826672275978</v>
      </c>
      <c r="L78" s="24"/>
    </row>
    <row r="79" spans="2:12" x14ac:dyDescent="0.25">
      <c r="B79" s="7"/>
      <c r="C79" s="7"/>
      <c r="D79" s="7"/>
      <c r="E79" s="7">
        <v>3433</v>
      </c>
      <c r="F79" s="7" t="s">
        <v>100</v>
      </c>
      <c r="G79" s="81">
        <v>29.91</v>
      </c>
      <c r="H79" s="4"/>
      <c r="I79" s="4"/>
      <c r="J79" s="83">
        <v>0</v>
      </c>
      <c r="K79" s="85">
        <f t="shared" si="7"/>
        <v>0</v>
      </c>
      <c r="L79" s="24"/>
    </row>
    <row r="80" spans="2:12" ht="25.5" x14ac:dyDescent="0.25">
      <c r="B80" s="7"/>
      <c r="C80" s="15">
        <v>38</v>
      </c>
      <c r="D80" s="15"/>
      <c r="E80" s="15"/>
      <c r="F80" s="77" t="s">
        <v>127</v>
      </c>
      <c r="G80" s="79">
        <v>0</v>
      </c>
      <c r="H80" s="73">
        <v>8000</v>
      </c>
      <c r="I80" s="73">
        <v>8000</v>
      </c>
      <c r="J80" s="79">
        <v>0</v>
      </c>
      <c r="K80" s="84"/>
      <c r="L80" s="84"/>
    </row>
    <row r="81" spans="2:12" x14ac:dyDescent="0.25">
      <c r="B81" s="9">
        <v>4</v>
      </c>
      <c r="C81" s="10"/>
      <c r="D81" s="10"/>
      <c r="E81" s="10"/>
      <c r="F81" s="13" t="s">
        <v>6</v>
      </c>
      <c r="G81" s="79">
        <f>+G82+G85+G92</f>
        <v>432583.61</v>
      </c>
      <c r="H81" s="73">
        <f>+H82+H85+H92</f>
        <v>2039000</v>
      </c>
      <c r="I81" s="73">
        <f>+I82+I85+I92</f>
        <v>2039000</v>
      </c>
      <c r="J81" s="79">
        <f>+J82+J85+J92</f>
        <v>456898.29</v>
      </c>
      <c r="K81" s="84">
        <f t="shared" si="7"/>
        <v>105.62080472720639</v>
      </c>
      <c r="L81" s="84">
        <f>J81/I81*100</f>
        <v>22.407959293771455</v>
      </c>
    </row>
    <row r="82" spans="2:12" ht="25.5" x14ac:dyDescent="0.25">
      <c r="B82" s="11"/>
      <c r="C82" s="6">
        <v>41</v>
      </c>
      <c r="D82" s="6"/>
      <c r="E82" s="6"/>
      <c r="F82" s="13" t="s">
        <v>7</v>
      </c>
      <c r="G82" s="79">
        <f>+G83</f>
        <v>0</v>
      </c>
      <c r="H82" s="73">
        <v>150000</v>
      </c>
      <c r="I82" s="86">
        <v>150000</v>
      </c>
      <c r="J82" s="79">
        <f>+J83</f>
        <v>36090</v>
      </c>
      <c r="K82" s="84"/>
      <c r="L82" s="84">
        <f>J82/I82*100</f>
        <v>24.060000000000002</v>
      </c>
    </row>
    <row r="83" spans="2:12" x14ac:dyDescent="0.25">
      <c r="B83" s="7"/>
      <c r="C83" s="15"/>
      <c r="D83" s="15">
        <v>412</v>
      </c>
      <c r="E83" s="15"/>
      <c r="F83" s="15" t="s">
        <v>138</v>
      </c>
      <c r="G83" s="79">
        <f>+G84</f>
        <v>0</v>
      </c>
      <c r="H83" s="73"/>
      <c r="I83" s="73"/>
      <c r="J83" s="79">
        <f>+J84</f>
        <v>36090</v>
      </c>
      <c r="K83" s="84"/>
      <c r="L83" s="74"/>
    </row>
    <row r="84" spans="2:12" x14ac:dyDescent="0.25">
      <c r="B84" s="7"/>
      <c r="C84" s="7"/>
      <c r="D84" s="7"/>
      <c r="E84" s="7">
        <v>4123</v>
      </c>
      <c r="F84" s="7" t="s">
        <v>139</v>
      </c>
      <c r="G84" s="81">
        <v>0</v>
      </c>
      <c r="H84" s="4"/>
      <c r="I84" s="4"/>
      <c r="J84" s="83">
        <v>36090</v>
      </c>
      <c r="K84" s="85"/>
      <c r="L84" s="24"/>
    </row>
    <row r="85" spans="2:12" ht="25.5" customHeight="1" x14ac:dyDescent="0.25">
      <c r="B85" s="11"/>
      <c r="C85" s="6">
        <v>42</v>
      </c>
      <c r="D85" s="6"/>
      <c r="E85" s="6"/>
      <c r="F85" s="13" t="s">
        <v>101</v>
      </c>
      <c r="G85" s="79">
        <f>+G86+G90</f>
        <v>405759.86</v>
      </c>
      <c r="H85" s="73">
        <v>1239000</v>
      </c>
      <c r="I85" s="86">
        <v>1239000</v>
      </c>
      <c r="J85" s="79">
        <f>+J86+J90</f>
        <v>319088.23</v>
      </c>
      <c r="K85" s="84">
        <f t="shared" si="7"/>
        <v>78.639673722284897</v>
      </c>
      <c r="L85" s="84">
        <f>J85/I85*100</f>
        <v>25.753690879741725</v>
      </c>
    </row>
    <row r="86" spans="2:12" x14ac:dyDescent="0.25">
      <c r="B86" s="11"/>
      <c r="C86" s="6"/>
      <c r="D86" s="6">
        <v>422</v>
      </c>
      <c r="E86" s="6"/>
      <c r="F86" s="13" t="s">
        <v>102</v>
      </c>
      <c r="G86" s="79">
        <f>SUM(G87:G89)</f>
        <v>260422.56</v>
      </c>
      <c r="H86" s="73"/>
      <c r="I86" s="86"/>
      <c r="J86" s="79">
        <f>SUM(J87:J89)</f>
        <v>319088.23</v>
      </c>
      <c r="K86" s="84">
        <f t="shared" si="7"/>
        <v>122.52710748254682</v>
      </c>
      <c r="L86" s="74"/>
    </row>
    <row r="87" spans="2:12" x14ac:dyDescent="0.25">
      <c r="B87" s="11"/>
      <c r="C87" s="11"/>
      <c r="D87" s="11"/>
      <c r="E87" s="11">
        <v>4221</v>
      </c>
      <c r="F87" s="14" t="s">
        <v>67</v>
      </c>
      <c r="G87" s="81">
        <v>96310.06</v>
      </c>
      <c r="H87" s="4"/>
      <c r="I87" s="5"/>
      <c r="J87" s="83">
        <v>67179.48</v>
      </c>
      <c r="K87" s="85">
        <f t="shared" si="7"/>
        <v>69.75333625583869</v>
      </c>
      <c r="L87" s="24"/>
    </row>
    <row r="88" spans="2:12" x14ac:dyDescent="0.25">
      <c r="B88" s="11"/>
      <c r="C88" s="11"/>
      <c r="D88" s="11"/>
      <c r="E88" s="11">
        <v>4223</v>
      </c>
      <c r="F88" s="14" t="s">
        <v>103</v>
      </c>
      <c r="G88" s="81">
        <v>987.5</v>
      </c>
      <c r="H88" s="4"/>
      <c r="I88" s="5"/>
      <c r="J88" s="83">
        <v>3700</v>
      </c>
      <c r="K88" s="84">
        <f>IFERROR(+J88/G88*100," ")</f>
        <v>374.68354430379748</v>
      </c>
      <c r="L88" s="24"/>
    </row>
    <row r="89" spans="2:12" x14ac:dyDescent="0.25">
      <c r="B89" s="11"/>
      <c r="C89" s="11"/>
      <c r="D89" s="11"/>
      <c r="E89" s="11">
        <v>4225</v>
      </c>
      <c r="F89" s="14" t="s">
        <v>126</v>
      </c>
      <c r="G89" s="81">
        <v>163125</v>
      </c>
      <c r="H89" s="4"/>
      <c r="I89" s="5"/>
      <c r="J89" s="83">
        <v>248208.75</v>
      </c>
      <c r="K89" s="84">
        <f>IFERROR(+J89/G89*100," ")</f>
        <v>152.15862068965518</v>
      </c>
      <c r="L89" s="24"/>
    </row>
    <row r="90" spans="2:12" x14ac:dyDescent="0.25">
      <c r="B90" s="11"/>
      <c r="C90" s="6"/>
      <c r="D90" s="6">
        <v>426</v>
      </c>
      <c r="E90" s="6"/>
      <c r="F90" s="13" t="s">
        <v>104</v>
      </c>
      <c r="G90" s="79">
        <f>+G91</f>
        <v>145337.29999999999</v>
      </c>
      <c r="H90" s="73"/>
      <c r="I90" s="86"/>
      <c r="J90" s="87">
        <f>+J91</f>
        <v>0</v>
      </c>
      <c r="K90" s="84">
        <f t="shared" ref="K90:K98" si="9">+J90/G90*100</f>
        <v>0</v>
      </c>
      <c r="L90" s="74"/>
    </row>
    <row r="91" spans="2:12" x14ac:dyDescent="0.25">
      <c r="B91" s="11"/>
      <c r="C91" s="11"/>
      <c r="D91" s="11"/>
      <c r="E91" s="11">
        <v>4262</v>
      </c>
      <c r="F91" s="14" t="s">
        <v>108</v>
      </c>
      <c r="G91" s="81">
        <v>145337.29999999999</v>
      </c>
      <c r="H91" s="4"/>
      <c r="I91" s="5"/>
      <c r="J91" s="83">
        <v>0</v>
      </c>
      <c r="K91" s="85">
        <f t="shared" si="9"/>
        <v>0</v>
      </c>
      <c r="L91" s="24"/>
    </row>
    <row r="92" spans="2:12" ht="25.5" x14ac:dyDescent="0.25">
      <c r="B92" s="11"/>
      <c r="C92" s="6">
        <v>45</v>
      </c>
      <c r="D92" s="6"/>
      <c r="E92" s="6"/>
      <c r="F92" s="13" t="s">
        <v>105</v>
      </c>
      <c r="G92" s="79">
        <f>+G93+G95+G97</f>
        <v>26823.75</v>
      </c>
      <c r="H92" s="73">
        <v>650000</v>
      </c>
      <c r="I92" s="86">
        <v>650000</v>
      </c>
      <c r="J92" s="79">
        <f>J93+J95+J97</f>
        <v>101720.06</v>
      </c>
      <c r="K92" s="84">
        <f t="shared" si="9"/>
        <v>379.21640337387578</v>
      </c>
      <c r="L92" s="84">
        <f>J92/I92*100</f>
        <v>15.649240000000001</v>
      </c>
    </row>
    <row r="93" spans="2:12" x14ac:dyDescent="0.25">
      <c r="B93" s="7"/>
      <c r="C93" s="15"/>
      <c r="D93" s="15">
        <v>451</v>
      </c>
      <c r="E93" s="15"/>
      <c r="F93" s="15" t="s">
        <v>140</v>
      </c>
      <c r="G93" s="79">
        <f>+G94</f>
        <v>0</v>
      </c>
      <c r="H93" s="73"/>
      <c r="I93" s="73"/>
      <c r="J93" s="79">
        <f>+J94</f>
        <v>34383.49</v>
      </c>
      <c r="K93" s="84"/>
      <c r="L93" s="74"/>
    </row>
    <row r="94" spans="2:12" x14ac:dyDescent="0.25">
      <c r="B94" s="7"/>
      <c r="C94" s="7"/>
      <c r="D94" s="7"/>
      <c r="E94" s="7">
        <v>4511</v>
      </c>
      <c r="F94" s="7" t="s">
        <v>140</v>
      </c>
      <c r="G94" s="81">
        <v>0</v>
      </c>
      <c r="H94" s="4"/>
      <c r="I94" s="4"/>
      <c r="J94" s="83">
        <v>34383.49</v>
      </c>
      <c r="K94" s="85"/>
      <c r="L94" s="24"/>
    </row>
    <row r="95" spans="2:12" x14ac:dyDescent="0.25">
      <c r="B95" s="11"/>
      <c r="C95" s="6"/>
      <c r="D95" s="6">
        <v>452</v>
      </c>
      <c r="E95" s="6"/>
      <c r="F95" s="13" t="s">
        <v>106</v>
      </c>
      <c r="G95" s="79">
        <f>+G96</f>
        <v>9930</v>
      </c>
      <c r="H95" s="73"/>
      <c r="I95" s="86"/>
      <c r="J95" s="87">
        <f>+J96</f>
        <v>0</v>
      </c>
      <c r="K95" s="84">
        <f t="shared" si="9"/>
        <v>0</v>
      </c>
      <c r="L95" s="74"/>
    </row>
    <row r="96" spans="2:12" x14ac:dyDescent="0.25">
      <c r="B96" s="11"/>
      <c r="C96" s="11"/>
      <c r="D96" s="11"/>
      <c r="E96" s="11">
        <v>4521</v>
      </c>
      <c r="F96" s="14" t="s">
        <v>106</v>
      </c>
      <c r="G96" s="81">
        <v>9930</v>
      </c>
      <c r="H96" s="4"/>
      <c r="I96" s="5"/>
      <c r="J96" s="83">
        <v>0</v>
      </c>
      <c r="K96" s="85">
        <f t="shared" si="9"/>
        <v>0</v>
      </c>
      <c r="L96" s="24"/>
    </row>
    <row r="97" spans="2:12" ht="25.5" x14ac:dyDescent="0.25">
      <c r="B97" s="11"/>
      <c r="C97" s="6"/>
      <c r="D97" s="6">
        <v>454</v>
      </c>
      <c r="E97" s="6"/>
      <c r="F97" s="13" t="s">
        <v>107</v>
      </c>
      <c r="G97" s="79">
        <f>+G98</f>
        <v>16893.75</v>
      </c>
      <c r="H97" s="73"/>
      <c r="I97" s="86"/>
      <c r="J97" s="87">
        <f>+J98</f>
        <v>67336.570000000007</v>
      </c>
      <c r="K97" s="84">
        <f t="shared" si="9"/>
        <v>398.58864964853871</v>
      </c>
      <c r="L97" s="74"/>
    </row>
    <row r="98" spans="2:12" x14ac:dyDescent="0.25">
      <c r="B98" s="11"/>
      <c r="C98" s="11"/>
      <c r="D98" s="11"/>
      <c r="E98" s="11">
        <v>4541</v>
      </c>
      <c r="F98" s="14" t="s">
        <v>107</v>
      </c>
      <c r="G98" s="81">
        <v>16893.75</v>
      </c>
      <c r="H98" s="4"/>
      <c r="I98" s="5"/>
      <c r="J98" s="83">
        <v>67336.570000000007</v>
      </c>
      <c r="K98" s="85">
        <f t="shared" si="9"/>
        <v>398.58864964853871</v>
      </c>
      <c r="L98" s="24"/>
    </row>
  </sheetData>
  <mergeCells count="12">
    <mergeCell ref="B1:L1"/>
    <mergeCell ref="B2:L2"/>
    <mergeCell ref="B4:L4"/>
    <mergeCell ref="B6:L6"/>
    <mergeCell ref="B32:F32"/>
    <mergeCell ref="B9:F9"/>
    <mergeCell ref="B31:F31"/>
    <mergeCell ref="B8:F8"/>
    <mergeCell ref="B7:L7"/>
    <mergeCell ref="B5:L5"/>
    <mergeCell ref="B30:L30"/>
    <mergeCell ref="B3:L3"/>
  </mergeCells>
  <pageMargins left="0.7" right="0.7" top="0.75" bottom="0.75" header="0.3" footer="0.3"/>
  <pageSetup paperSize="9" scale="83" fitToHeight="0" orientation="landscape" r:id="rId1"/>
  <ignoredErrors>
    <ignoredError sqref="K88" formula="1"/>
    <ignoredError sqref="K10:L18 K20:L25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I23"/>
  <sheetViews>
    <sheetView workbookViewId="0">
      <selection activeCell="B23" sqref="B23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04" t="s">
        <v>42</v>
      </c>
      <c r="C2" s="104"/>
      <c r="D2" s="104"/>
      <c r="E2" s="104"/>
      <c r="F2" s="104"/>
      <c r="G2" s="104"/>
      <c r="H2" s="104"/>
    </row>
    <row r="3" spans="2:8" ht="18" x14ac:dyDescent="0.25">
      <c r="B3" s="47"/>
      <c r="C3" s="47"/>
      <c r="D3" s="47"/>
      <c r="E3" s="47"/>
      <c r="F3" s="48"/>
      <c r="G3" s="48"/>
      <c r="H3" s="48"/>
    </row>
    <row r="4" spans="2:8" ht="33.75" customHeight="1" x14ac:dyDescent="0.25">
      <c r="B4" s="32" t="s">
        <v>8</v>
      </c>
      <c r="C4" s="32" t="str">
        <f>+SAŽETAK!G8</f>
        <v>OSTVARENJE/ IZVRŠENJE 
01.2025. - 06.2025.</v>
      </c>
      <c r="D4" s="32" t="str">
        <f>+SAŽETAK!H8</f>
        <v>IZVORNI PLAN 2026.</v>
      </c>
      <c r="E4" s="32" t="str">
        <f>+SAŽETAK!I8</f>
        <v>TEKUĆI PLAN 2026.</v>
      </c>
      <c r="F4" s="32" t="str">
        <f>+SAŽETAK!J8</f>
        <v>OSTVARENJE/ IZVRŠENJE 
01.2026. - 06.2026.</v>
      </c>
      <c r="G4" s="32" t="s">
        <v>28</v>
      </c>
      <c r="H4" s="32" t="s">
        <v>28</v>
      </c>
    </row>
    <row r="5" spans="2:8" x14ac:dyDescent="0.25">
      <c r="B5" s="32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39</v>
      </c>
      <c r="H5" s="34" t="s">
        <v>40</v>
      </c>
    </row>
    <row r="6" spans="2:8" x14ac:dyDescent="0.25">
      <c r="B6" s="6" t="s">
        <v>49</v>
      </c>
      <c r="C6" s="82">
        <f>+C7+C9+C11</f>
        <v>7231877.5200000005</v>
      </c>
      <c r="D6" s="78">
        <f t="shared" ref="D6:F6" si="0">+D7+D9+D11</f>
        <v>17377500</v>
      </c>
      <c r="E6" s="78">
        <f t="shared" si="0"/>
        <v>17377500</v>
      </c>
      <c r="F6" s="82">
        <f t="shared" si="0"/>
        <v>7088612.0499999998</v>
      </c>
      <c r="G6" s="84">
        <f>+F6/C6*100</f>
        <v>98.018972671981857</v>
      </c>
      <c r="H6" s="87">
        <f>+F6/E6*100</f>
        <v>40.791897856423539</v>
      </c>
    </row>
    <row r="7" spans="2:8" x14ac:dyDescent="0.25">
      <c r="B7" s="6" t="s">
        <v>111</v>
      </c>
      <c r="C7" s="79">
        <f>+C8</f>
        <v>7215514.2000000002</v>
      </c>
      <c r="D7" s="73">
        <f t="shared" ref="D7:F7" si="1">+D8</f>
        <v>17276200</v>
      </c>
      <c r="E7" s="73">
        <f t="shared" si="1"/>
        <v>17276200</v>
      </c>
      <c r="F7" s="79">
        <f t="shared" si="1"/>
        <v>7007238.8300000001</v>
      </c>
      <c r="G7" s="84">
        <f t="shared" ref="G7:G17" si="2">+F7/C7*100</f>
        <v>97.113506200292704</v>
      </c>
      <c r="H7" s="87">
        <f t="shared" ref="H7:H19" si="3">+F7/E7*100</f>
        <v>40.560070096433243</v>
      </c>
    </row>
    <row r="8" spans="2:8" x14ac:dyDescent="0.25">
      <c r="B8" s="18" t="s">
        <v>112</v>
      </c>
      <c r="C8" s="81">
        <v>7215514.2000000002</v>
      </c>
      <c r="D8" s="4">
        <v>17276200</v>
      </c>
      <c r="E8" s="4">
        <v>17276200</v>
      </c>
      <c r="F8" s="83">
        <v>7007238.8300000001</v>
      </c>
      <c r="G8" s="85">
        <f t="shared" si="2"/>
        <v>97.113506200292704</v>
      </c>
      <c r="H8" s="83">
        <f t="shared" si="3"/>
        <v>40.560070096433243</v>
      </c>
    </row>
    <row r="9" spans="2:8" x14ac:dyDescent="0.25">
      <c r="B9" s="6" t="s">
        <v>113</v>
      </c>
      <c r="C9" s="79">
        <f>+C10</f>
        <v>16363.32</v>
      </c>
      <c r="D9" s="73">
        <f t="shared" ref="D9:F9" si="4">+D10</f>
        <v>50000</v>
      </c>
      <c r="E9" s="73">
        <f t="shared" si="4"/>
        <v>50000</v>
      </c>
      <c r="F9" s="79">
        <f t="shared" si="4"/>
        <v>16683.79</v>
      </c>
      <c r="G9" s="84">
        <f t="shared" si="2"/>
        <v>101.95846564144686</v>
      </c>
      <c r="H9" s="87">
        <f t="shared" si="3"/>
        <v>33.367580000000004</v>
      </c>
    </row>
    <row r="10" spans="2:8" x14ac:dyDescent="0.25">
      <c r="B10" s="20" t="s">
        <v>148</v>
      </c>
      <c r="C10" s="81">
        <v>16363.32</v>
      </c>
      <c r="D10" s="4">
        <v>50000</v>
      </c>
      <c r="E10" s="5">
        <v>50000</v>
      </c>
      <c r="F10" s="83">
        <v>16683.79</v>
      </c>
      <c r="G10" s="85">
        <f t="shared" si="2"/>
        <v>101.95846564144686</v>
      </c>
      <c r="H10" s="83">
        <f t="shared" si="3"/>
        <v>33.367580000000004</v>
      </c>
    </row>
    <row r="11" spans="2:8" ht="38.25" x14ac:dyDescent="0.25">
      <c r="B11" s="6" t="s">
        <v>114</v>
      </c>
      <c r="C11" s="79">
        <f>+C12</f>
        <v>0</v>
      </c>
      <c r="D11" s="73">
        <f t="shared" ref="D11:F11" si="5">+D12</f>
        <v>51300</v>
      </c>
      <c r="E11" s="73">
        <f t="shared" si="5"/>
        <v>51300</v>
      </c>
      <c r="F11" s="79">
        <f t="shared" si="5"/>
        <v>64689.43</v>
      </c>
      <c r="G11" s="84"/>
      <c r="H11" s="83">
        <f t="shared" si="3"/>
        <v>126.10025341130604</v>
      </c>
    </row>
    <row r="12" spans="2:8" ht="38.25" x14ac:dyDescent="0.25">
      <c r="B12" s="20" t="s">
        <v>125</v>
      </c>
      <c r="C12" s="81">
        <v>0</v>
      </c>
      <c r="D12" s="4">
        <v>51300</v>
      </c>
      <c r="E12" s="5">
        <v>51300</v>
      </c>
      <c r="F12" s="83">
        <v>64689.43</v>
      </c>
      <c r="G12" s="85"/>
      <c r="H12" s="83">
        <f t="shared" si="3"/>
        <v>126.10025341130604</v>
      </c>
    </row>
    <row r="13" spans="2:8" ht="15.75" customHeight="1" x14ac:dyDescent="0.25">
      <c r="B13" s="6" t="s">
        <v>50</v>
      </c>
      <c r="C13" s="79">
        <f>+C14+C16+C18</f>
        <v>7585345.7400000002</v>
      </c>
      <c r="D13" s="73">
        <f t="shared" ref="D13:F13" si="6">+D14+D16+D18</f>
        <v>19393501</v>
      </c>
      <c r="E13" s="73">
        <f t="shared" si="6"/>
        <v>19393501</v>
      </c>
      <c r="F13" s="79">
        <f t="shared" si="6"/>
        <v>7725827.4800000004</v>
      </c>
      <c r="G13" s="84">
        <f t="shared" si="2"/>
        <v>101.85201498804722</v>
      </c>
      <c r="H13" s="87">
        <f t="shared" si="3"/>
        <v>39.837198451171865</v>
      </c>
    </row>
    <row r="14" spans="2:8" ht="15.75" customHeight="1" x14ac:dyDescent="0.25">
      <c r="B14" s="6" t="s">
        <v>111</v>
      </c>
      <c r="C14" s="79">
        <f>+C15</f>
        <v>7542670.75</v>
      </c>
      <c r="D14" s="73">
        <f t="shared" ref="D14:F14" si="7">+D15</f>
        <v>19292201</v>
      </c>
      <c r="E14" s="73">
        <f t="shared" si="7"/>
        <v>19292201</v>
      </c>
      <c r="F14" s="79">
        <f t="shared" si="7"/>
        <v>7684829.0700000003</v>
      </c>
      <c r="G14" s="84">
        <f t="shared" si="2"/>
        <v>101.88472127064543</v>
      </c>
      <c r="H14" s="87">
        <f t="shared" si="3"/>
        <v>39.833863798122358</v>
      </c>
    </row>
    <row r="15" spans="2:8" x14ac:dyDescent="0.25">
      <c r="B15" s="18" t="s">
        <v>112</v>
      </c>
      <c r="C15" s="81">
        <v>7542670.75</v>
      </c>
      <c r="D15" s="4">
        <v>19292201</v>
      </c>
      <c r="E15" s="4">
        <v>19292201</v>
      </c>
      <c r="F15" s="83">
        <v>7684829.0700000003</v>
      </c>
      <c r="G15" s="85">
        <f t="shared" si="2"/>
        <v>101.88472127064543</v>
      </c>
      <c r="H15" s="83">
        <f t="shared" si="3"/>
        <v>39.833863798122358</v>
      </c>
    </row>
    <row r="16" spans="2:8" x14ac:dyDescent="0.25">
      <c r="B16" s="6" t="s">
        <v>113</v>
      </c>
      <c r="C16" s="79">
        <f>+C17</f>
        <v>16363.32</v>
      </c>
      <c r="D16" s="73">
        <f t="shared" ref="D16:F16" si="8">+D17</f>
        <v>50000</v>
      </c>
      <c r="E16" s="73">
        <f t="shared" si="8"/>
        <v>50000</v>
      </c>
      <c r="F16" s="79">
        <f t="shared" si="8"/>
        <v>16683.79</v>
      </c>
      <c r="G16" s="84">
        <f t="shared" si="2"/>
        <v>101.95846564144686</v>
      </c>
      <c r="H16" s="87">
        <f t="shared" si="3"/>
        <v>33.367580000000004</v>
      </c>
    </row>
    <row r="17" spans="2:9" x14ac:dyDescent="0.25">
      <c r="B17" s="20" t="s">
        <v>148</v>
      </c>
      <c r="C17" s="81">
        <v>16363.32</v>
      </c>
      <c r="D17" s="4">
        <v>50000</v>
      </c>
      <c r="E17" s="4">
        <v>50000</v>
      </c>
      <c r="F17" s="83">
        <v>16683.79</v>
      </c>
      <c r="G17" s="85">
        <f t="shared" si="2"/>
        <v>101.95846564144686</v>
      </c>
      <c r="H17" s="83">
        <f t="shared" si="3"/>
        <v>33.367580000000004</v>
      </c>
    </row>
    <row r="18" spans="2:9" ht="38.25" x14ac:dyDescent="0.25">
      <c r="B18" s="6" t="s">
        <v>114</v>
      </c>
      <c r="C18" s="79">
        <f>+C19</f>
        <v>26311.67</v>
      </c>
      <c r="D18" s="73">
        <f t="shared" ref="D18:F18" si="9">+D19</f>
        <v>51300</v>
      </c>
      <c r="E18" s="73">
        <f t="shared" si="9"/>
        <v>51300</v>
      </c>
      <c r="F18" s="79">
        <f t="shared" si="9"/>
        <v>24314.62</v>
      </c>
      <c r="G18" s="88">
        <f>IFERROR(+F18/C18*100," ")</f>
        <v>92.410021864822724</v>
      </c>
      <c r="H18" s="87">
        <f t="shared" si="3"/>
        <v>47.396920077972709</v>
      </c>
    </row>
    <row r="19" spans="2:9" ht="38.25" x14ac:dyDescent="0.25">
      <c r="B19" s="20" t="s">
        <v>125</v>
      </c>
      <c r="C19" s="81">
        <v>26311.67</v>
      </c>
      <c r="D19" s="4">
        <v>51300</v>
      </c>
      <c r="E19" s="4">
        <v>51300</v>
      </c>
      <c r="F19" s="83">
        <v>24314.62</v>
      </c>
      <c r="G19" s="85">
        <f>IFERROR(+F19/C19*100," ")</f>
        <v>92.410021864822724</v>
      </c>
      <c r="H19" s="83">
        <f t="shared" si="3"/>
        <v>47.396920077972709</v>
      </c>
    </row>
    <row r="21" spans="2:9" ht="15" customHeight="1" x14ac:dyDescent="0.25">
      <c r="B21" s="26"/>
      <c r="C21" s="26"/>
      <c r="D21" s="26"/>
      <c r="E21" s="26"/>
      <c r="F21" s="26"/>
      <c r="G21" s="26"/>
      <c r="H21" s="26"/>
      <c r="I21" s="26"/>
    </row>
    <row r="22" spans="2:9" x14ac:dyDescent="0.25">
      <c r="B22" s="26"/>
      <c r="C22" s="26"/>
      <c r="D22" s="26"/>
      <c r="E22" s="26"/>
      <c r="F22" s="26"/>
      <c r="G22" s="26"/>
      <c r="H22" s="26"/>
      <c r="I22" s="26"/>
    </row>
    <row r="23" spans="2:9" x14ac:dyDescent="0.25">
      <c r="B23" s="26"/>
      <c r="C23" s="26"/>
      <c r="D23" s="26"/>
      <c r="E23" s="26"/>
      <c r="F23" s="26"/>
      <c r="G23" s="26"/>
      <c r="H23" s="26"/>
      <c r="I23" s="2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P12"/>
  <sheetViews>
    <sheetView workbookViewId="0">
      <selection activeCell="J3" sqref="J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16" ht="18" x14ac:dyDescent="0.25">
      <c r="B1" s="12"/>
      <c r="C1" s="12"/>
      <c r="D1" s="12"/>
      <c r="E1" s="12"/>
      <c r="F1" s="3"/>
      <c r="G1" s="3"/>
      <c r="H1" s="3"/>
    </row>
    <row r="2" spans="2:16" ht="15.75" customHeight="1" x14ac:dyDescent="0.25">
      <c r="B2" s="104" t="s">
        <v>43</v>
      </c>
      <c r="C2" s="104"/>
      <c r="D2" s="104"/>
      <c r="E2" s="104"/>
      <c r="F2" s="104"/>
      <c r="G2" s="104"/>
      <c r="H2" s="104"/>
    </row>
    <row r="3" spans="2:16" ht="18" x14ac:dyDescent="0.25">
      <c r="B3" s="47"/>
      <c r="C3" s="47"/>
      <c r="D3" s="47"/>
      <c r="E3" s="47"/>
      <c r="F3" s="48"/>
      <c r="G3" s="48"/>
      <c r="H3" s="48"/>
    </row>
    <row r="4" spans="2:16" ht="25.5" x14ac:dyDescent="0.25">
      <c r="B4" s="32" t="s">
        <v>8</v>
      </c>
      <c r="C4" s="32" t="str">
        <f>+SAŽETAK!G8</f>
        <v>OSTVARENJE/ IZVRŠENJE 
01.2025. - 06.2025.</v>
      </c>
      <c r="D4" s="32" t="str">
        <f>+SAŽETAK!H8</f>
        <v>IZVORNI PLAN 2026.</v>
      </c>
      <c r="E4" s="32" t="str">
        <f>+SAŽETAK!I8</f>
        <v>TEKUĆI PLAN 2026.</v>
      </c>
      <c r="F4" s="32" t="str">
        <f>+SAŽETAK!J8</f>
        <v>OSTVARENJE/ IZVRŠENJE 
01.2026. - 06.2026.</v>
      </c>
      <c r="G4" s="32" t="s">
        <v>28</v>
      </c>
      <c r="H4" s="32" t="s">
        <v>28</v>
      </c>
    </row>
    <row r="5" spans="2:16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39</v>
      </c>
      <c r="H5" s="34" t="s">
        <v>40</v>
      </c>
    </row>
    <row r="6" spans="2:16" ht="15.75" customHeight="1" x14ac:dyDescent="0.25">
      <c r="B6" s="6" t="s">
        <v>50</v>
      </c>
      <c r="C6" s="79">
        <f>+C7</f>
        <v>7585345.7400000002</v>
      </c>
      <c r="D6" s="73">
        <f t="shared" ref="D6:F7" si="0">+D7</f>
        <v>19393501</v>
      </c>
      <c r="E6" s="73">
        <f t="shared" si="0"/>
        <v>19393501</v>
      </c>
      <c r="F6" s="79">
        <f t="shared" si="0"/>
        <v>7725827.4800000004</v>
      </c>
      <c r="G6" s="84">
        <f>+F6/C6*100</f>
        <v>101.85201498804722</v>
      </c>
      <c r="H6" s="84">
        <f>+F6/E6*100</f>
        <v>39.837198451171865</v>
      </c>
      <c r="I6" s="99"/>
      <c r="J6" s="99"/>
      <c r="K6" s="99"/>
      <c r="L6" s="99"/>
      <c r="M6" s="99"/>
      <c r="N6" s="99"/>
      <c r="O6" s="99"/>
      <c r="P6" s="99"/>
    </row>
    <row r="7" spans="2:16" x14ac:dyDescent="0.25">
      <c r="B7" s="6" t="s">
        <v>9</v>
      </c>
      <c r="C7" s="79">
        <f>+C8</f>
        <v>7585345.7400000002</v>
      </c>
      <c r="D7" s="73">
        <f t="shared" si="0"/>
        <v>19393501</v>
      </c>
      <c r="E7" s="73">
        <f t="shared" si="0"/>
        <v>19393501</v>
      </c>
      <c r="F7" s="79">
        <f t="shared" si="0"/>
        <v>7725827.4800000004</v>
      </c>
      <c r="G7" s="84">
        <f t="shared" ref="G7:G8" si="1">+F7/C7*100</f>
        <v>101.85201498804722</v>
      </c>
      <c r="H7" s="84">
        <f t="shared" ref="H7:H8" si="2">+F7/E7*100</f>
        <v>39.837198451171865</v>
      </c>
      <c r="I7" s="99"/>
      <c r="J7" s="99"/>
      <c r="K7" s="99"/>
      <c r="L7" s="99"/>
      <c r="M7" s="99"/>
      <c r="N7" s="99"/>
    </row>
    <row r="8" spans="2:16" ht="25.5" x14ac:dyDescent="0.25">
      <c r="B8" s="20" t="s">
        <v>115</v>
      </c>
      <c r="C8" s="81">
        <v>7585345.7400000002</v>
      </c>
      <c r="D8" s="4">
        <v>19393501</v>
      </c>
      <c r="E8" s="5">
        <v>19393501</v>
      </c>
      <c r="F8" s="83">
        <v>7725827.4800000004</v>
      </c>
      <c r="G8" s="85">
        <f t="shared" si="1"/>
        <v>101.85201498804722</v>
      </c>
      <c r="H8" s="85">
        <f t="shared" si="2"/>
        <v>39.837198451171865</v>
      </c>
      <c r="I8" s="99"/>
      <c r="J8" s="99"/>
      <c r="K8" s="99"/>
      <c r="L8" s="99"/>
      <c r="M8" s="99"/>
      <c r="N8" s="99"/>
    </row>
    <row r="10" spans="2:16" x14ac:dyDescent="0.25">
      <c r="B10" s="26"/>
      <c r="C10" s="26"/>
      <c r="D10" s="26"/>
      <c r="E10" s="26"/>
      <c r="F10" s="26"/>
      <c r="G10" s="26"/>
      <c r="H10" s="26"/>
    </row>
    <row r="11" spans="2:16" x14ac:dyDescent="0.25">
      <c r="B11" s="26"/>
      <c r="C11" s="26"/>
      <c r="D11" s="26"/>
      <c r="E11" s="26"/>
      <c r="F11" s="26"/>
      <c r="G11" s="26"/>
      <c r="H11" s="26"/>
    </row>
    <row r="12" spans="2:16" x14ac:dyDescent="0.25">
      <c r="B12" s="26"/>
      <c r="C12" s="26"/>
      <c r="D12" s="26"/>
      <c r="E12" s="26"/>
      <c r="F12" s="26"/>
      <c r="G12" s="26"/>
      <c r="H12" s="2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L14"/>
  <sheetViews>
    <sheetView workbookViewId="0">
      <selection activeCell="M5" sqref="M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12"/>
      <c r="E1" s="2"/>
      <c r="F1" s="2"/>
      <c r="G1" s="2"/>
      <c r="H1" s="2"/>
      <c r="I1" s="2"/>
      <c r="J1" s="2"/>
      <c r="K1" s="2"/>
      <c r="L1" s="12"/>
    </row>
    <row r="2" spans="2:12" ht="15.75" customHeight="1" x14ac:dyDescent="0.25">
      <c r="B2" s="104" t="s">
        <v>13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2:12" ht="18" x14ac:dyDescent="0.25">
      <c r="B3" s="47"/>
      <c r="C3" s="47"/>
      <c r="D3" s="47"/>
      <c r="E3" s="47"/>
      <c r="F3" s="47"/>
      <c r="G3" s="47"/>
      <c r="H3" s="47"/>
      <c r="I3" s="47"/>
      <c r="J3" s="48"/>
      <c r="K3" s="48"/>
      <c r="L3" s="48"/>
    </row>
    <row r="4" spans="2:12" ht="18" customHeight="1" x14ac:dyDescent="0.25">
      <c r="B4" s="104" t="s">
        <v>54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2:12" ht="15.75" customHeight="1" x14ac:dyDescent="0.25">
      <c r="B5" s="104" t="s">
        <v>44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2:12" ht="18" x14ac:dyDescent="0.25"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</row>
    <row r="7" spans="2:12" ht="25.5" customHeight="1" x14ac:dyDescent="0.25">
      <c r="B7" s="132" t="s">
        <v>8</v>
      </c>
      <c r="C7" s="133"/>
      <c r="D7" s="133"/>
      <c r="E7" s="133"/>
      <c r="F7" s="134"/>
      <c r="G7" s="35" t="str">
        <f>+SAŽETAK!G8</f>
        <v>OSTVARENJE/ IZVRŠENJE 
01.2025. - 06.2025.</v>
      </c>
      <c r="H7" s="50" t="str">
        <f>+SAŽETAK!H8</f>
        <v>IZVORNI PLAN 2026.</v>
      </c>
      <c r="I7" s="50" t="str">
        <f>+SAŽETAK!I8</f>
        <v>TEKUĆI PLAN 2026.</v>
      </c>
      <c r="J7" s="50" t="str">
        <f>+SAŽETAK!J8</f>
        <v>OSTVARENJE/ IZVRŠENJE 
01.2026. - 06.2026.</v>
      </c>
      <c r="K7" s="35" t="s">
        <v>28</v>
      </c>
      <c r="L7" s="35" t="s">
        <v>28</v>
      </c>
    </row>
    <row r="8" spans="2:12" x14ac:dyDescent="0.25">
      <c r="B8" s="132">
        <v>1</v>
      </c>
      <c r="C8" s="133"/>
      <c r="D8" s="133"/>
      <c r="E8" s="133"/>
      <c r="F8" s="134"/>
      <c r="G8" s="36">
        <v>2</v>
      </c>
      <c r="H8" s="36">
        <v>3</v>
      </c>
      <c r="I8" s="36">
        <v>4</v>
      </c>
      <c r="J8" s="36">
        <v>5</v>
      </c>
      <c r="K8" s="36" t="s">
        <v>39</v>
      </c>
      <c r="L8" s="36" t="s">
        <v>40</v>
      </c>
    </row>
    <row r="9" spans="2:12" ht="25.5" x14ac:dyDescent="0.25">
      <c r="B9" s="6">
        <v>8</v>
      </c>
      <c r="C9" s="6"/>
      <c r="D9" s="6"/>
      <c r="E9" s="6"/>
      <c r="F9" s="6" t="s">
        <v>10</v>
      </c>
      <c r="G9" s="81">
        <v>0</v>
      </c>
      <c r="H9" s="4">
        <v>0</v>
      </c>
      <c r="I9" s="4">
        <v>0</v>
      </c>
      <c r="J9" s="81">
        <v>0</v>
      </c>
      <c r="K9" s="24"/>
      <c r="L9" s="24"/>
    </row>
    <row r="10" spans="2:12" ht="25.5" x14ac:dyDescent="0.25">
      <c r="B10" s="9">
        <v>5</v>
      </c>
      <c r="C10" s="10"/>
      <c r="D10" s="10"/>
      <c r="E10" s="10"/>
      <c r="F10" s="13" t="s">
        <v>11</v>
      </c>
      <c r="G10" s="81">
        <v>0</v>
      </c>
      <c r="H10" s="4">
        <v>0</v>
      </c>
      <c r="I10" s="4">
        <v>0</v>
      </c>
      <c r="J10" s="81">
        <v>0</v>
      </c>
      <c r="K10" s="24"/>
      <c r="L10" s="24"/>
    </row>
    <row r="12" spans="2:12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2:12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2" x14ac:dyDescent="0.2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H28"/>
  <sheetViews>
    <sheetView topLeftCell="A2" workbookViewId="0">
      <selection activeCell="I3" sqref="I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2"/>
      <c r="C1" s="12"/>
      <c r="D1" s="12"/>
      <c r="E1" s="12"/>
      <c r="F1" s="3"/>
      <c r="G1" s="3"/>
      <c r="H1" s="3"/>
    </row>
    <row r="2" spans="2:8" ht="15.75" customHeight="1" x14ac:dyDescent="0.25">
      <c r="B2" s="104" t="s">
        <v>45</v>
      </c>
      <c r="C2" s="104"/>
      <c r="D2" s="104"/>
      <c r="E2" s="104"/>
      <c r="F2" s="104"/>
      <c r="G2" s="104"/>
      <c r="H2" s="104"/>
    </row>
    <row r="3" spans="2:8" ht="18" x14ac:dyDescent="0.25">
      <c r="B3" s="47"/>
      <c r="C3" s="47"/>
      <c r="D3" s="47"/>
      <c r="E3" s="47"/>
      <c r="F3" s="48"/>
      <c r="G3" s="48"/>
      <c r="H3" s="48"/>
    </row>
    <row r="4" spans="2:8" ht="25.5" x14ac:dyDescent="0.25">
      <c r="B4" s="32" t="s">
        <v>8</v>
      </c>
      <c r="C4" s="32" t="str">
        <f>+SAŽETAK!G8</f>
        <v>OSTVARENJE/ IZVRŠENJE 
01.2025. - 06.2025.</v>
      </c>
      <c r="D4" s="32" t="str">
        <f>+SAŽETAK!H8</f>
        <v>IZVORNI PLAN 2026.</v>
      </c>
      <c r="E4" s="32" t="str">
        <f>+SAŽETAK!I8</f>
        <v>TEKUĆI PLAN 2026.</v>
      </c>
      <c r="F4" s="32" t="str">
        <f>+SAŽETAK!J8</f>
        <v>OSTVARENJE/ IZVRŠENJE 
01.2026. - 06.2026.</v>
      </c>
      <c r="G4" s="32" t="s">
        <v>28</v>
      </c>
      <c r="H4" s="32" t="s">
        <v>28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39</v>
      </c>
      <c r="H5" s="32" t="s">
        <v>40</v>
      </c>
    </row>
    <row r="6" spans="2:8" x14ac:dyDescent="0.25">
      <c r="B6" s="6" t="s">
        <v>47</v>
      </c>
      <c r="C6" s="81">
        <v>0</v>
      </c>
      <c r="D6" s="4">
        <v>0</v>
      </c>
      <c r="E6" s="5">
        <v>0</v>
      </c>
      <c r="F6" s="85">
        <v>0</v>
      </c>
      <c r="G6" s="24"/>
      <c r="H6" s="24"/>
    </row>
    <row r="7" spans="2:8" hidden="1" x14ac:dyDescent="0.25">
      <c r="B7" s="6" t="s">
        <v>111</v>
      </c>
      <c r="C7" s="81"/>
      <c r="D7" s="4"/>
      <c r="E7" s="4"/>
      <c r="F7" s="85"/>
      <c r="G7" s="24"/>
      <c r="H7" s="24"/>
    </row>
    <row r="8" spans="2:8" hidden="1" x14ac:dyDescent="0.25">
      <c r="B8" s="18" t="s">
        <v>19</v>
      </c>
      <c r="C8" s="81"/>
      <c r="D8" s="4"/>
      <c r="E8" s="4"/>
      <c r="F8" s="85"/>
      <c r="G8" s="24"/>
      <c r="H8" s="24"/>
    </row>
    <row r="9" spans="2:8" hidden="1" x14ac:dyDescent="0.25">
      <c r="B9" s="19" t="s">
        <v>20</v>
      </c>
      <c r="C9" s="81"/>
      <c r="D9" s="4"/>
      <c r="E9" s="4"/>
      <c r="F9" s="85"/>
      <c r="G9" s="24"/>
      <c r="H9" s="24"/>
    </row>
    <row r="10" spans="2:8" hidden="1" x14ac:dyDescent="0.25">
      <c r="B10" s="19" t="s">
        <v>21</v>
      </c>
      <c r="C10" s="81"/>
      <c r="D10" s="4"/>
      <c r="E10" s="4"/>
      <c r="F10" s="85"/>
      <c r="G10" s="24"/>
      <c r="H10" s="24"/>
    </row>
    <row r="11" spans="2:8" hidden="1" x14ac:dyDescent="0.25">
      <c r="B11" s="6" t="s">
        <v>22</v>
      </c>
      <c r="C11" s="81"/>
      <c r="D11" s="4"/>
      <c r="E11" s="5"/>
      <c r="F11" s="85"/>
      <c r="G11" s="24"/>
      <c r="H11" s="24"/>
    </row>
    <row r="12" spans="2:8" hidden="1" x14ac:dyDescent="0.25">
      <c r="B12" s="20" t="s">
        <v>23</v>
      </c>
      <c r="C12" s="81"/>
      <c r="D12" s="4"/>
      <c r="E12" s="5"/>
      <c r="F12" s="85"/>
      <c r="G12" s="24"/>
      <c r="H12" s="24"/>
    </row>
    <row r="13" spans="2:8" hidden="1" x14ac:dyDescent="0.25">
      <c r="B13" s="6" t="s">
        <v>24</v>
      </c>
      <c r="C13" s="81"/>
      <c r="D13" s="4"/>
      <c r="E13" s="5"/>
      <c r="F13" s="85"/>
      <c r="G13" s="24"/>
      <c r="H13" s="24"/>
    </row>
    <row r="14" spans="2:8" hidden="1" x14ac:dyDescent="0.25">
      <c r="B14" s="20" t="s">
        <v>25</v>
      </c>
      <c r="C14" s="81"/>
      <c r="D14" s="4"/>
      <c r="E14" s="5"/>
      <c r="F14" s="85"/>
      <c r="G14" s="24"/>
      <c r="H14" s="24"/>
    </row>
    <row r="15" spans="2:8" hidden="1" x14ac:dyDescent="0.25">
      <c r="B15" s="11" t="s">
        <v>16</v>
      </c>
      <c r="C15" s="81"/>
      <c r="D15" s="4"/>
      <c r="E15" s="5"/>
      <c r="F15" s="85"/>
      <c r="G15" s="24"/>
      <c r="H15" s="24"/>
    </row>
    <row r="16" spans="2:8" hidden="1" x14ac:dyDescent="0.25">
      <c r="B16" s="20"/>
      <c r="C16" s="81"/>
      <c r="D16" s="4"/>
      <c r="E16" s="5"/>
      <c r="F16" s="85"/>
      <c r="G16" s="24"/>
      <c r="H16" s="24"/>
    </row>
    <row r="17" spans="2:8" ht="15.75" customHeight="1" x14ac:dyDescent="0.25">
      <c r="B17" s="6" t="s">
        <v>48</v>
      </c>
      <c r="C17" s="81">
        <v>0</v>
      </c>
      <c r="D17" s="4">
        <v>0</v>
      </c>
      <c r="E17" s="5">
        <v>0</v>
      </c>
      <c r="F17" s="85">
        <v>0</v>
      </c>
      <c r="G17" s="24"/>
      <c r="H17" s="24"/>
    </row>
    <row r="18" spans="2:8" ht="15.75" hidden="1" customHeight="1" x14ac:dyDescent="0.25">
      <c r="B18" s="6" t="s">
        <v>18</v>
      </c>
      <c r="C18" s="4"/>
      <c r="D18" s="4"/>
      <c r="E18" s="4"/>
      <c r="F18" s="24"/>
      <c r="G18" s="24"/>
      <c r="H18" s="24"/>
    </row>
    <row r="19" spans="2:8" hidden="1" x14ac:dyDescent="0.25">
      <c r="B19" s="18" t="s">
        <v>19</v>
      </c>
      <c r="C19" s="4"/>
      <c r="D19" s="4"/>
      <c r="E19" s="4"/>
      <c r="F19" s="24"/>
      <c r="G19" s="24"/>
      <c r="H19" s="24"/>
    </row>
    <row r="20" spans="2:8" hidden="1" x14ac:dyDescent="0.25">
      <c r="B20" s="19" t="s">
        <v>20</v>
      </c>
      <c r="C20" s="4"/>
      <c r="D20" s="4"/>
      <c r="E20" s="4"/>
      <c r="F20" s="24"/>
      <c r="G20" s="24"/>
      <c r="H20" s="24"/>
    </row>
    <row r="21" spans="2:8" hidden="1" x14ac:dyDescent="0.25">
      <c r="B21" s="19" t="s">
        <v>21</v>
      </c>
      <c r="C21" s="4"/>
      <c r="D21" s="4"/>
      <c r="E21" s="4"/>
      <c r="F21" s="24"/>
      <c r="G21" s="24"/>
      <c r="H21" s="24"/>
    </row>
    <row r="22" spans="2:8" hidden="1" x14ac:dyDescent="0.25">
      <c r="B22" s="6" t="s">
        <v>22</v>
      </c>
      <c r="C22" s="4"/>
      <c r="D22" s="4"/>
      <c r="E22" s="5"/>
      <c r="F22" s="24"/>
      <c r="G22" s="24"/>
      <c r="H22" s="24"/>
    </row>
    <row r="23" spans="2:8" hidden="1" x14ac:dyDescent="0.25">
      <c r="B23" s="20" t="s">
        <v>23</v>
      </c>
      <c r="C23" s="4"/>
      <c r="D23" s="4"/>
      <c r="E23" s="5"/>
      <c r="F23" s="24"/>
      <c r="G23" s="24"/>
      <c r="H23" s="24"/>
    </row>
    <row r="24" spans="2:8" hidden="1" x14ac:dyDescent="0.25">
      <c r="B24" s="6" t="s">
        <v>24</v>
      </c>
      <c r="C24" s="4"/>
      <c r="D24" s="4"/>
      <c r="E24" s="5"/>
      <c r="F24" s="24"/>
      <c r="G24" s="24"/>
      <c r="H24" s="24"/>
    </row>
    <row r="25" spans="2:8" hidden="1" x14ac:dyDescent="0.25">
      <c r="B25" s="20" t="s">
        <v>25</v>
      </c>
      <c r="C25" s="4"/>
      <c r="D25" s="4"/>
      <c r="E25" s="5"/>
      <c r="F25" s="24"/>
      <c r="G25" s="24"/>
      <c r="H25" s="24"/>
    </row>
    <row r="26" spans="2:8" hidden="1" x14ac:dyDescent="0.25">
      <c r="B26" s="11" t="s">
        <v>16</v>
      </c>
      <c r="C26" s="4"/>
      <c r="D26" s="4"/>
      <c r="E26" s="5"/>
      <c r="F26" s="24"/>
      <c r="G26" s="24"/>
      <c r="H26" s="24"/>
    </row>
    <row r="28" spans="2:8" x14ac:dyDescent="0.25">
      <c r="B28" s="39"/>
      <c r="C28" s="39"/>
      <c r="D28" s="39"/>
      <c r="E28" s="39"/>
      <c r="F28" s="39"/>
      <c r="G28" s="39"/>
      <c r="H28" s="3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70"/>
  <sheetViews>
    <sheetView tabSelected="1" topLeftCell="A48" workbookViewId="0">
      <selection activeCell="L9" sqref="L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3.85546875" customWidth="1"/>
    <col min="5" max="5" width="54.140625" customWidth="1"/>
    <col min="6" max="8" width="24.28515625" customWidth="1"/>
    <col min="9" max="9" width="15.7109375" customWidth="1"/>
    <col min="10" max="10" width="24.28515625" customWidth="1"/>
  </cols>
  <sheetData>
    <row r="1" spans="2:14" ht="18" x14ac:dyDescent="0.25">
      <c r="B1" s="2"/>
      <c r="C1" s="2"/>
      <c r="D1" s="2"/>
      <c r="E1" s="2"/>
      <c r="F1" s="2"/>
      <c r="G1" s="2"/>
      <c r="H1" s="2"/>
      <c r="I1" s="3"/>
      <c r="J1" s="3"/>
    </row>
    <row r="2" spans="2:14" ht="18" customHeight="1" x14ac:dyDescent="0.25">
      <c r="B2" s="104" t="s">
        <v>12</v>
      </c>
      <c r="C2" s="104"/>
      <c r="D2" s="104"/>
      <c r="E2" s="104"/>
      <c r="F2" s="104"/>
      <c r="G2" s="104"/>
      <c r="H2" s="104"/>
      <c r="I2" s="104"/>
      <c r="J2" s="22"/>
    </row>
    <row r="3" spans="2:14" ht="18" x14ac:dyDescent="0.25">
      <c r="B3" s="47"/>
      <c r="C3" s="47"/>
      <c r="D3" s="47"/>
      <c r="E3" s="47"/>
      <c r="F3" s="47"/>
      <c r="G3" s="47"/>
      <c r="H3" s="47"/>
      <c r="I3" s="48"/>
      <c r="J3" s="3"/>
    </row>
    <row r="4" spans="2:14" ht="15.75" x14ac:dyDescent="0.25">
      <c r="B4" s="136" t="s">
        <v>56</v>
      </c>
      <c r="C4" s="136"/>
      <c r="D4" s="136"/>
      <c r="E4" s="136"/>
      <c r="F4" s="136"/>
      <c r="G4" s="136"/>
      <c r="H4" s="136"/>
      <c r="I4" s="136"/>
    </row>
    <row r="5" spans="2:14" ht="18" x14ac:dyDescent="0.25">
      <c r="B5" s="47"/>
      <c r="C5" s="47"/>
      <c r="D5" s="47"/>
      <c r="E5" s="47"/>
      <c r="F5" s="47"/>
      <c r="G5" s="47"/>
      <c r="H5" s="47"/>
      <c r="I5" s="48"/>
    </row>
    <row r="6" spans="2:14" ht="38.25" x14ac:dyDescent="0.25">
      <c r="B6" s="132" t="s">
        <v>8</v>
      </c>
      <c r="C6" s="133"/>
      <c r="D6" s="133"/>
      <c r="E6" s="134"/>
      <c r="F6" s="32" t="str">
        <f>+SAŽETAK!H8</f>
        <v>IZVORNI PLAN 2026.</v>
      </c>
      <c r="G6" s="32" t="str">
        <f>+SAŽETAK!I8</f>
        <v>TEKUĆI PLAN 2026.</v>
      </c>
      <c r="H6" s="32" t="str">
        <f>+SAŽETAK!J8</f>
        <v>OSTVARENJE/ IZVRŠENJE 
01.2026. - 06.2026.</v>
      </c>
      <c r="I6" s="32" t="s">
        <v>28</v>
      </c>
    </row>
    <row r="7" spans="2:14" s="37" customFormat="1" ht="11.25" x14ac:dyDescent="0.2">
      <c r="B7" s="129">
        <v>1</v>
      </c>
      <c r="C7" s="130"/>
      <c r="D7" s="130"/>
      <c r="E7" s="131"/>
      <c r="F7" s="34">
        <v>2</v>
      </c>
      <c r="G7" s="34">
        <v>3</v>
      </c>
      <c r="H7" s="34">
        <v>4</v>
      </c>
      <c r="I7" s="34" t="s">
        <v>46</v>
      </c>
    </row>
    <row r="8" spans="2:14" ht="30" customHeight="1" x14ac:dyDescent="0.25">
      <c r="B8" s="140" t="s">
        <v>118</v>
      </c>
      <c r="C8" s="141"/>
      <c r="D8" s="142"/>
      <c r="E8" s="91" t="s">
        <v>121</v>
      </c>
      <c r="F8" s="90">
        <f>+F12</f>
        <v>19393501</v>
      </c>
      <c r="G8" s="90">
        <f>+G12</f>
        <v>19393501</v>
      </c>
      <c r="H8" s="93">
        <f>+H12</f>
        <v>7725827.4799999995</v>
      </c>
      <c r="I8" s="88">
        <f>+H8/G8*100</f>
        <v>39.837198451171865</v>
      </c>
      <c r="K8" s="101"/>
      <c r="L8" s="101"/>
      <c r="M8" s="101"/>
      <c r="N8" s="101"/>
    </row>
    <row r="9" spans="2:14" s="92" customFormat="1" ht="30" customHeight="1" x14ac:dyDescent="0.25">
      <c r="B9" s="144" t="s">
        <v>119</v>
      </c>
      <c r="C9" s="145"/>
      <c r="D9" s="146"/>
      <c r="E9" s="52" t="s">
        <v>124</v>
      </c>
      <c r="F9" s="38">
        <f>+F15</f>
        <v>19292201</v>
      </c>
      <c r="G9" s="38">
        <f t="shared" ref="G9:H9" si="0">+G15</f>
        <v>19292201</v>
      </c>
      <c r="H9" s="81">
        <f t="shared" si="0"/>
        <v>7684829.0699999994</v>
      </c>
      <c r="I9" s="94">
        <f t="shared" ref="I9:I11" si="1">+H9/G9*100</f>
        <v>39.833863798122358</v>
      </c>
      <c r="K9" s="101"/>
      <c r="L9" s="101"/>
      <c r="M9" s="101"/>
      <c r="N9" s="101"/>
    </row>
    <row r="10" spans="2:14" s="92" customFormat="1" ht="30" customHeight="1" x14ac:dyDescent="0.25">
      <c r="B10" s="144" t="s">
        <v>147</v>
      </c>
      <c r="C10" s="145"/>
      <c r="D10" s="146"/>
      <c r="E10" s="52" t="s">
        <v>146</v>
      </c>
      <c r="F10" s="38">
        <f>+F61</f>
        <v>50000</v>
      </c>
      <c r="G10" s="38">
        <f t="shared" ref="G10:H10" si="2">+G61</f>
        <v>50000</v>
      </c>
      <c r="H10" s="81">
        <f t="shared" si="2"/>
        <v>16683.79</v>
      </c>
      <c r="I10" s="94">
        <f t="shared" si="1"/>
        <v>33.367580000000004</v>
      </c>
      <c r="K10" s="101"/>
      <c r="L10" s="101"/>
      <c r="M10" s="101"/>
      <c r="N10" s="101"/>
    </row>
    <row r="11" spans="2:14" s="92" customFormat="1" ht="30" customHeight="1" x14ac:dyDescent="0.25">
      <c r="B11" s="144" t="s">
        <v>120</v>
      </c>
      <c r="C11" s="145"/>
      <c r="D11" s="146"/>
      <c r="E11" s="52" t="s">
        <v>134</v>
      </c>
      <c r="F11" s="38">
        <f>+F64</f>
        <v>51300</v>
      </c>
      <c r="G11" s="38">
        <f t="shared" ref="G11:H11" si="3">+G64</f>
        <v>51300</v>
      </c>
      <c r="H11" s="81">
        <f t="shared" si="3"/>
        <v>24314.62</v>
      </c>
      <c r="I11" s="98">
        <f t="shared" si="1"/>
        <v>47.396920077972709</v>
      </c>
      <c r="K11" s="101"/>
      <c r="L11" s="101"/>
      <c r="M11" s="101"/>
      <c r="N11" s="101"/>
    </row>
    <row r="12" spans="2:14" ht="30" customHeight="1" x14ac:dyDescent="0.25">
      <c r="B12" s="140">
        <v>31</v>
      </c>
      <c r="C12" s="141"/>
      <c r="D12" s="142"/>
      <c r="E12" s="89" t="s">
        <v>117</v>
      </c>
      <c r="F12" s="90">
        <f>+F13</f>
        <v>19393501</v>
      </c>
      <c r="G12" s="90">
        <f t="shared" ref="G12:H13" si="4">+G13</f>
        <v>19393501</v>
      </c>
      <c r="H12" s="93">
        <f t="shared" si="4"/>
        <v>7725827.4799999995</v>
      </c>
      <c r="I12" s="88">
        <f t="shared" ref="I12:I16" si="5">+H12/G12*100</f>
        <v>39.837198451171865</v>
      </c>
      <c r="J12" s="102"/>
      <c r="K12" s="101"/>
      <c r="L12" s="101"/>
      <c r="M12" s="101"/>
      <c r="N12" s="101"/>
    </row>
    <row r="13" spans="2:14" ht="30" customHeight="1" x14ac:dyDescent="0.25">
      <c r="B13" s="143">
        <v>3107</v>
      </c>
      <c r="C13" s="143"/>
      <c r="D13" s="143"/>
      <c r="E13" s="89" t="s">
        <v>122</v>
      </c>
      <c r="F13" s="90">
        <f>+F14</f>
        <v>19393501</v>
      </c>
      <c r="G13" s="90">
        <f t="shared" si="4"/>
        <v>19393501</v>
      </c>
      <c r="H13" s="93">
        <f t="shared" si="4"/>
        <v>7725827.4799999995</v>
      </c>
      <c r="I13" s="88">
        <f t="shared" si="5"/>
        <v>39.837198451171865</v>
      </c>
      <c r="J13" s="102"/>
      <c r="K13" s="101"/>
      <c r="L13" s="101"/>
      <c r="M13" s="101"/>
      <c r="N13" s="101"/>
    </row>
    <row r="14" spans="2:14" ht="30" customHeight="1" x14ac:dyDescent="0.25">
      <c r="B14" s="137" t="s">
        <v>116</v>
      </c>
      <c r="C14" s="138"/>
      <c r="D14" s="139"/>
      <c r="E14" s="91" t="s">
        <v>123</v>
      </c>
      <c r="F14" s="90">
        <f>+F15+F61+F64</f>
        <v>19393501</v>
      </c>
      <c r="G14" s="90">
        <f>+G15+G61+G64</f>
        <v>19393501</v>
      </c>
      <c r="H14" s="93">
        <f>+H15+H61+H64</f>
        <v>7725827.4799999995</v>
      </c>
      <c r="I14" s="88">
        <f t="shared" si="5"/>
        <v>39.837198451171865</v>
      </c>
      <c r="J14" s="102"/>
      <c r="K14" s="101"/>
      <c r="L14" s="101"/>
      <c r="M14" s="101"/>
      <c r="N14" s="101"/>
    </row>
    <row r="15" spans="2:14" ht="30" customHeight="1" x14ac:dyDescent="0.25">
      <c r="B15" s="137">
        <v>43</v>
      </c>
      <c r="C15" s="138"/>
      <c r="D15" s="139"/>
      <c r="E15" s="89" t="s">
        <v>124</v>
      </c>
      <c r="F15" s="90">
        <f>+F16+F22+F48+F51+F52+F54+F58</f>
        <v>19292201</v>
      </c>
      <c r="G15" s="90">
        <f>+G16+G22+G48+G51+G52+G54+G58</f>
        <v>19292201</v>
      </c>
      <c r="H15" s="93">
        <f>+H16+H22+H48+H51+H52+H54+H58</f>
        <v>7684829.0699999994</v>
      </c>
      <c r="I15" s="88">
        <f t="shared" si="5"/>
        <v>39.833863798122358</v>
      </c>
      <c r="J15" s="102"/>
      <c r="K15" s="101"/>
      <c r="L15" s="101"/>
      <c r="M15" s="101"/>
      <c r="N15" s="101"/>
    </row>
    <row r="16" spans="2:14" ht="30" customHeight="1" x14ac:dyDescent="0.25">
      <c r="B16" s="150">
        <v>31</v>
      </c>
      <c r="C16" s="151"/>
      <c r="D16" s="152"/>
      <c r="E16" s="89" t="s">
        <v>5</v>
      </c>
      <c r="F16" s="90">
        <v>11007200</v>
      </c>
      <c r="G16" s="73">
        <v>11007200</v>
      </c>
      <c r="H16" s="79">
        <f>SUM(H17:H21)</f>
        <v>5001428.3599999994</v>
      </c>
      <c r="I16" s="88">
        <f t="shared" si="5"/>
        <v>45.437789446907473</v>
      </c>
      <c r="J16" s="102"/>
      <c r="K16" s="101"/>
      <c r="L16" s="101"/>
      <c r="M16" s="101"/>
      <c r="N16" s="101"/>
    </row>
    <row r="17" spans="1:14" s="92" customFormat="1" ht="30" customHeight="1" x14ac:dyDescent="0.25">
      <c r="A17"/>
      <c r="B17" s="147">
        <v>3111</v>
      </c>
      <c r="C17" s="148"/>
      <c r="D17" s="149"/>
      <c r="E17" s="40" t="s">
        <v>36</v>
      </c>
      <c r="F17" s="38"/>
      <c r="G17" s="4"/>
      <c r="H17" s="81">
        <v>3752146.21</v>
      </c>
      <c r="I17" s="94"/>
      <c r="J17" s="102"/>
      <c r="K17" s="101"/>
      <c r="L17" s="101"/>
      <c r="M17" s="101"/>
      <c r="N17" s="101"/>
    </row>
    <row r="18" spans="1:14" s="92" customFormat="1" ht="30" customHeight="1" x14ac:dyDescent="0.25">
      <c r="A18"/>
      <c r="B18" s="147">
        <v>3112</v>
      </c>
      <c r="C18" s="148"/>
      <c r="D18" s="149"/>
      <c r="E18" s="52" t="s">
        <v>70</v>
      </c>
      <c r="F18" s="38"/>
      <c r="G18" s="4"/>
      <c r="H18" s="81">
        <v>30222.92</v>
      </c>
      <c r="I18" s="94"/>
      <c r="J18" s="102"/>
      <c r="K18" s="101"/>
      <c r="L18" s="101"/>
      <c r="M18" s="101"/>
      <c r="N18" s="101"/>
    </row>
    <row r="19" spans="1:14" s="92" customFormat="1" ht="30" customHeight="1" x14ac:dyDescent="0.25">
      <c r="A19"/>
      <c r="B19" s="147">
        <v>3113</v>
      </c>
      <c r="C19" s="148"/>
      <c r="D19" s="149"/>
      <c r="E19" s="52" t="s">
        <v>71</v>
      </c>
      <c r="F19" s="38"/>
      <c r="G19" s="4"/>
      <c r="H19" s="81">
        <v>6948.61</v>
      </c>
      <c r="I19" s="94"/>
      <c r="J19" s="102"/>
      <c r="K19" s="101"/>
      <c r="L19" s="101"/>
      <c r="M19" s="101"/>
      <c r="N19" s="101"/>
    </row>
    <row r="20" spans="1:14" s="92" customFormat="1" ht="30" customHeight="1" x14ac:dyDescent="0.25">
      <c r="B20" s="147">
        <v>3121</v>
      </c>
      <c r="C20" s="148"/>
      <c r="D20" s="149"/>
      <c r="E20" s="52" t="s">
        <v>72</v>
      </c>
      <c r="F20" s="38"/>
      <c r="G20" s="4"/>
      <c r="H20" s="81">
        <v>591915.31999999995</v>
      </c>
      <c r="I20" s="94"/>
      <c r="J20" s="102"/>
      <c r="K20" s="101"/>
      <c r="L20" s="101"/>
      <c r="M20" s="101"/>
      <c r="N20" s="101"/>
    </row>
    <row r="21" spans="1:14" s="92" customFormat="1" ht="30" customHeight="1" x14ac:dyDescent="0.25">
      <c r="B21" s="147">
        <v>3132</v>
      </c>
      <c r="C21" s="148"/>
      <c r="D21" s="149"/>
      <c r="E21" s="52" t="s">
        <v>74</v>
      </c>
      <c r="F21" s="38"/>
      <c r="G21" s="4"/>
      <c r="H21" s="81">
        <v>620195.30000000005</v>
      </c>
      <c r="I21" s="94"/>
      <c r="J21" s="102"/>
      <c r="K21" s="101"/>
      <c r="L21" s="101"/>
      <c r="M21" s="101"/>
      <c r="N21" s="101"/>
    </row>
    <row r="22" spans="1:14" ht="30" customHeight="1" x14ac:dyDescent="0.25">
      <c r="B22" s="153">
        <v>32</v>
      </c>
      <c r="C22" s="153"/>
      <c r="D22" s="153"/>
      <c r="E22" s="91" t="s">
        <v>14</v>
      </c>
      <c r="F22" s="90">
        <v>6231501</v>
      </c>
      <c r="G22" s="73">
        <v>6231501</v>
      </c>
      <c r="H22" s="79">
        <f>SUM(H23:H47)</f>
        <v>2223173.44</v>
      </c>
      <c r="I22" s="88">
        <f>+H22/G22*100</f>
        <v>35.676371391098229</v>
      </c>
      <c r="J22" s="102"/>
      <c r="K22" s="101"/>
      <c r="L22" s="101"/>
      <c r="M22" s="101"/>
      <c r="N22" s="101"/>
    </row>
    <row r="23" spans="1:14" s="92" customFormat="1" ht="30" customHeight="1" x14ac:dyDescent="0.25">
      <c r="B23" s="154">
        <v>3211</v>
      </c>
      <c r="C23" s="154"/>
      <c r="D23" s="154"/>
      <c r="E23" s="52" t="s">
        <v>38</v>
      </c>
      <c r="F23" s="38"/>
      <c r="G23" s="4"/>
      <c r="H23" s="81">
        <v>150893.45000000001</v>
      </c>
      <c r="I23" s="94"/>
      <c r="J23" s="102"/>
      <c r="K23" s="101"/>
      <c r="L23" s="101"/>
      <c r="M23" s="101"/>
      <c r="N23" s="101"/>
    </row>
    <row r="24" spans="1:14" s="92" customFormat="1" ht="30" customHeight="1" x14ac:dyDescent="0.25">
      <c r="B24" s="154">
        <v>3212</v>
      </c>
      <c r="C24" s="154"/>
      <c r="D24" s="154"/>
      <c r="E24" s="52" t="s">
        <v>75</v>
      </c>
      <c r="F24" s="38"/>
      <c r="G24" s="4"/>
      <c r="H24" s="81">
        <v>81182.19</v>
      </c>
      <c r="I24" s="94"/>
      <c r="J24" s="102"/>
      <c r="K24" s="101"/>
      <c r="L24" s="101"/>
      <c r="M24" s="101"/>
      <c r="N24" s="101"/>
    </row>
    <row r="25" spans="1:14" s="92" customFormat="1" ht="30" customHeight="1" x14ac:dyDescent="0.25">
      <c r="B25" s="154">
        <v>3213</v>
      </c>
      <c r="C25" s="154"/>
      <c r="D25" s="154"/>
      <c r="E25" s="52" t="s">
        <v>76</v>
      </c>
      <c r="F25" s="38"/>
      <c r="G25" s="4"/>
      <c r="H25" s="81">
        <v>42512.94</v>
      </c>
      <c r="I25" s="94"/>
      <c r="J25" s="102"/>
      <c r="K25" s="101"/>
      <c r="L25" s="101"/>
      <c r="M25" s="101"/>
      <c r="N25" s="101"/>
    </row>
    <row r="26" spans="1:14" s="92" customFormat="1" ht="30" customHeight="1" x14ac:dyDescent="0.25">
      <c r="B26" s="154">
        <v>3214</v>
      </c>
      <c r="C26" s="154"/>
      <c r="D26" s="154"/>
      <c r="E26" s="52" t="s">
        <v>77</v>
      </c>
      <c r="F26" s="38"/>
      <c r="G26" s="4"/>
      <c r="H26" s="81">
        <v>1428</v>
      </c>
      <c r="I26" s="94"/>
      <c r="J26" s="102"/>
      <c r="K26" s="101"/>
      <c r="L26" s="101"/>
      <c r="M26" s="101"/>
      <c r="N26" s="101"/>
    </row>
    <row r="27" spans="1:14" s="92" customFormat="1" ht="30" customHeight="1" x14ac:dyDescent="0.25">
      <c r="B27" s="154">
        <v>3221</v>
      </c>
      <c r="C27" s="154"/>
      <c r="D27" s="154"/>
      <c r="E27" s="52" t="s">
        <v>79</v>
      </c>
      <c r="F27" s="38"/>
      <c r="G27" s="4"/>
      <c r="H27" s="81">
        <v>25690.05</v>
      </c>
      <c r="I27" s="94"/>
      <c r="J27" s="102"/>
      <c r="K27" s="101"/>
      <c r="L27" s="101"/>
      <c r="M27" s="101"/>
      <c r="N27" s="101"/>
    </row>
    <row r="28" spans="1:14" s="92" customFormat="1" ht="30" customHeight="1" x14ac:dyDescent="0.25">
      <c r="B28" s="154">
        <v>3223</v>
      </c>
      <c r="C28" s="154"/>
      <c r="D28" s="154"/>
      <c r="E28" s="52" t="s">
        <v>80</v>
      </c>
      <c r="F28" s="38"/>
      <c r="G28" s="4"/>
      <c r="H28" s="81">
        <v>144011.22</v>
      </c>
      <c r="I28" s="94"/>
      <c r="J28" s="102"/>
      <c r="K28" s="101"/>
      <c r="L28" s="101"/>
      <c r="M28" s="101"/>
      <c r="N28" s="101"/>
    </row>
    <row r="29" spans="1:14" s="92" customFormat="1" ht="30" customHeight="1" x14ac:dyDescent="0.25">
      <c r="B29" s="154">
        <v>3224</v>
      </c>
      <c r="C29" s="154"/>
      <c r="D29" s="154"/>
      <c r="E29" s="52" t="s">
        <v>110</v>
      </c>
      <c r="F29" s="38"/>
      <c r="G29" s="4"/>
      <c r="H29" s="81">
        <v>461.8</v>
      </c>
      <c r="I29" s="94"/>
      <c r="J29" s="102"/>
      <c r="K29" s="101"/>
      <c r="L29" s="101"/>
      <c r="M29" s="101"/>
      <c r="N29" s="101"/>
    </row>
    <row r="30" spans="1:14" s="92" customFormat="1" ht="30" customHeight="1" x14ac:dyDescent="0.25">
      <c r="B30" s="154">
        <v>3225</v>
      </c>
      <c r="C30" s="154"/>
      <c r="D30" s="154"/>
      <c r="E30" s="52" t="s">
        <v>129</v>
      </c>
      <c r="F30" s="38"/>
      <c r="G30" s="4"/>
      <c r="H30" s="81">
        <v>3944.4</v>
      </c>
      <c r="I30" s="94"/>
      <c r="J30" s="102"/>
      <c r="K30" s="101"/>
      <c r="L30" s="101"/>
      <c r="M30" s="101"/>
      <c r="N30" s="101"/>
    </row>
    <row r="31" spans="1:14" s="92" customFormat="1" ht="30" customHeight="1" x14ac:dyDescent="0.25">
      <c r="B31" s="154">
        <v>3231</v>
      </c>
      <c r="C31" s="154">
        <v>3227</v>
      </c>
      <c r="D31" s="154"/>
      <c r="E31" s="52" t="s">
        <v>128</v>
      </c>
      <c r="F31" s="38"/>
      <c r="G31" s="4"/>
      <c r="H31" s="81">
        <v>64507.72</v>
      </c>
      <c r="I31" s="94"/>
      <c r="J31" s="102"/>
      <c r="K31" s="101"/>
      <c r="L31" s="101"/>
      <c r="M31" s="101"/>
      <c r="N31" s="101"/>
    </row>
    <row r="32" spans="1:14" s="92" customFormat="1" ht="30" customHeight="1" x14ac:dyDescent="0.25">
      <c r="B32" s="154">
        <v>3232</v>
      </c>
      <c r="C32" s="154"/>
      <c r="D32" s="154"/>
      <c r="E32" s="52" t="s">
        <v>81</v>
      </c>
      <c r="F32" s="38"/>
      <c r="G32" s="4"/>
      <c r="H32" s="81">
        <v>169726.5</v>
      </c>
      <c r="I32" s="94"/>
      <c r="J32" s="102"/>
      <c r="K32" s="101"/>
      <c r="L32" s="101"/>
      <c r="M32" s="101"/>
      <c r="N32" s="101"/>
    </row>
    <row r="33" spans="2:14" s="92" customFormat="1" ht="30" customHeight="1" x14ac:dyDescent="0.25">
      <c r="B33" s="154">
        <v>3233</v>
      </c>
      <c r="C33" s="154"/>
      <c r="D33" s="154"/>
      <c r="E33" s="52" t="s">
        <v>82</v>
      </c>
      <c r="F33" s="38"/>
      <c r="G33" s="4"/>
      <c r="H33" s="81">
        <v>47394.559999999998</v>
      </c>
      <c r="I33" s="94"/>
      <c r="J33" s="102"/>
      <c r="K33" s="101"/>
      <c r="L33" s="101"/>
      <c r="M33" s="101"/>
      <c r="N33" s="101"/>
    </row>
    <row r="34" spans="2:14" s="92" customFormat="1" ht="30" customHeight="1" x14ac:dyDescent="0.25">
      <c r="B34" s="154">
        <v>3234</v>
      </c>
      <c r="C34" s="154"/>
      <c r="D34" s="154"/>
      <c r="E34" s="52" t="s">
        <v>83</v>
      </c>
      <c r="F34" s="38"/>
      <c r="G34" s="4"/>
      <c r="H34" s="81">
        <v>29277.32</v>
      </c>
      <c r="I34" s="94"/>
      <c r="J34" s="102"/>
      <c r="K34" s="101"/>
      <c r="L34" s="101"/>
      <c r="M34" s="101"/>
      <c r="N34" s="101"/>
    </row>
    <row r="35" spans="2:14" s="92" customFormat="1" ht="30" customHeight="1" x14ac:dyDescent="0.25">
      <c r="B35" s="154">
        <v>3235</v>
      </c>
      <c r="C35" s="154"/>
      <c r="D35" s="154"/>
      <c r="E35" s="52" t="s">
        <v>84</v>
      </c>
      <c r="F35" s="38"/>
      <c r="G35" s="4"/>
      <c r="H35" s="81">
        <v>602289.43000000005</v>
      </c>
      <c r="I35" s="94"/>
      <c r="J35" s="102"/>
      <c r="K35" s="101"/>
      <c r="L35" s="101"/>
      <c r="M35" s="101"/>
      <c r="N35" s="101"/>
    </row>
    <row r="36" spans="2:14" s="92" customFormat="1" ht="30" customHeight="1" x14ac:dyDescent="0.25">
      <c r="B36" s="154">
        <v>3236</v>
      </c>
      <c r="C36" s="154"/>
      <c r="D36" s="154"/>
      <c r="E36" s="52" t="s">
        <v>85</v>
      </c>
      <c r="F36" s="38"/>
      <c r="G36" s="4"/>
      <c r="H36" s="81">
        <v>22599.41</v>
      </c>
      <c r="I36" s="94"/>
      <c r="J36" s="102"/>
      <c r="K36" s="101"/>
      <c r="L36" s="101"/>
      <c r="M36" s="101"/>
      <c r="N36" s="101"/>
    </row>
    <row r="37" spans="2:14" s="92" customFormat="1" ht="30" customHeight="1" x14ac:dyDescent="0.25">
      <c r="B37" s="154">
        <v>3237</v>
      </c>
      <c r="C37" s="154"/>
      <c r="D37" s="154"/>
      <c r="E37" s="52" t="s">
        <v>86</v>
      </c>
      <c r="F37" s="38"/>
      <c r="G37" s="4"/>
      <c r="H37" s="81">
        <v>191084.67</v>
      </c>
      <c r="I37" s="94"/>
      <c r="J37" s="102"/>
      <c r="K37" s="101"/>
      <c r="L37" s="101"/>
      <c r="M37" s="101"/>
      <c r="N37" s="101"/>
    </row>
    <row r="38" spans="2:14" s="92" customFormat="1" ht="30" customHeight="1" x14ac:dyDescent="0.25">
      <c r="B38" s="154">
        <v>3238</v>
      </c>
      <c r="C38" s="154"/>
      <c r="D38" s="154"/>
      <c r="E38" s="52" t="s">
        <v>87</v>
      </c>
      <c r="F38" s="38"/>
      <c r="G38" s="4"/>
      <c r="H38" s="81">
        <v>310253.17</v>
      </c>
      <c r="I38" s="94"/>
      <c r="J38" s="102"/>
      <c r="K38" s="101"/>
      <c r="L38" s="101"/>
      <c r="M38" s="101"/>
      <c r="N38" s="101"/>
    </row>
    <row r="39" spans="2:14" s="92" customFormat="1" ht="30" customHeight="1" x14ac:dyDescent="0.25">
      <c r="B39" s="154">
        <v>3239</v>
      </c>
      <c r="C39" s="154"/>
      <c r="D39" s="154"/>
      <c r="E39" s="52" t="s">
        <v>88</v>
      </c>
      <c r="F39" s="38"/>
      <c r="G39" s="4"/>
      <c r="H39" s="81">
        <v>170759.53</v>
      </c>
      <c r="I39" s="94"/>
      <c r="J39" s="102"/>
      <c r="K39" s="101"/>
      <c r="L39" s="101"/>
      <c r="M39" s="101"/>
      <c r="N39" s="101"/>
    </row>
    <row r="40" spans="2:14" s="92" customFormat="1" ht="30" customHeight="1" x14ac:dyDescent="0.25">
      <c r="B40" s="154">
        <v>3241</v>
      </c>
      <c r="C40" s="154"/>
      <c r="D40" s="154"/>
      <c r="E40" s="52" t="s">
        <v>137</v>
      </c>
      <c r="F40" s="38"/>
      <c r="G40" s="4"/>
      <c r="H40" s="81">
        <v>1205.02</v>
      </c>
      <c r="I40" s="94"/>
      <c r="J40" s="102"/>
      <c r="K40" s="101"/>
      <c r="L40" s="101"/>
      <c r="M40" s="101"/>
      <c r="N40" s="101"/>
    </row>
    <row r="41" spans="2:14" s="92" customFormat="1" ht="30" customHeight="1" x14ac:dyDescent="0.25">
      <c r="B41" s="154">
        <v>3291</v>
      </c>
      <c r="C41" s="154"/>
      <c r="D41" s="154"/>
      <c r="E41" s="52" t="s">
        <v>109</v>
      </c>
      <c r="F41" s="38"/>
      <c r="G41" s="4"/>
      <c r="H41" s="81">
        <v>1465.08</v>
      </c>
      <c r="I41" s="94"/>
      <c r="J41" s="102"/>
      <c r="K41" s="101"/>
      <c r="L41" s="101"/>
      <c r="M41" s="101"/>
      <c r="N41" s="101"/>
    </row>
    <row r="42" spans="2:14" s="92" customFormat="1" ht="30" customHeight="1" x14ac:dyDescent="0.25">
      <c r="B42" s="154">
        <v>3292</v>
      </c>
      <c r="C42" s="154"/>
      <c r="D42" s="154"/>
      <c r="E42" s="52" t="s">
        <v>91</v>
      </c>
      <c r="F42" s="38"/>
      <c r="G42" s="4"/>
      <c r="H42" s="81">
        <v>98650.06</v>
      </c>
      <c r="I42" s="94"/>
      <c r="J42" s="102"/>
      <c r="K42" s="101"/>
      <c r="L42" s="101"/>
      <c r="M42" s="101"/>
      <c r="N42" s="101"/>
    </row>
    <row r="43" spans="2:14" s="92" customFormat="1" ht="30" customHeight="1" x14ac:dyDescent="0.25">
      <c r="B43" s="154">
        <v>3293</v>
      </c>
      <c r="C43" s="154"/>
      <c r="D43" s="154"/>
      <c r="E43" s="52" t="s">
        <v>92</v>
      </c>
      <c r="F43" s="38"/>
      <c r="G43" s="4"/>
      <c r="H43" s="81">
        <v>29457.1</v>
      </c>
      <c r="I43" s="94"/>
      <c r="J43" s="102"/>
      <c r="K43" s="101"/>
      <c r="L43" s="101"/>
      <c r="M43" s="101"/>
      <c r="N43" s="101"/>
    </row>
    <row r="44" spans="2:14" s="92" customFormat="1" ht="30" customHeight="1" x14ac:dyDescent="0.25">
      <c r="B44" s="154">
        <v>3294</v>
      </c>
      <c r="C44" s="154"/>
      <c r="D44" s="154"/>
      <c r="E44" s="52" t="s">
        <v>93</v>
      </c>
      <c r="F44" s="38"/>
      <c r="G44" s="4"/>
      <c r="H44" s="81">
        <v>17178.349999999999</v>
      </c>
      <c r="I44" s="94"/>
      <c r="J44" s="102"/>
      <c r="K44" s="101"/>
      <c r="L44" s="101"/>
      <c r="M44" s="101"/>
      <c r="N44" s="101"/>
    </row>
    <row r="45" spans="2:14" s="92" customFormat="1" ht="30" customHeight="1" x14ac:dyDescent="0.25">
      <c r="B45" s="154">
        <v>3295</v>
      </c>
      <c r="C45" s="154"/>
      <c r="D45" s="154"/>
      <c r="E45" s="52" t="s">
        <v>94</v>
      </c>
      <c r="F45" s="38"/>
      <c r="G45" s="4"/>
      <c r="H45" s="81">
        <v>13069.34</v>
      </c>
      <c r="I45" s="94"/>
      <c r="J45" s="102"/>
      <c r="K45" s="101"/>
      <c r="L45" s="101"/>
      <c r="M45" s="101"/>
      <c r="N45" s="101"/>
    </row>
    <row r="46" spans="2:14" s="92" customFormat="1" ht="30" customHeight="1" x14ac:dyDescent="0.25">
      <c r="B46" s="154">
        <v>3296</v>
      </c>
      <c r="C46" s="154"/>
      <c r="D46" s="154"/>
      <c r="E46" s="52" t="s">
        <v>95</v>
      </c>
      <c r="F46" s="38"/>
      <c r="G46" s="4"/>
      <c r="H46" s="81">
        <v>3937.13</v>
      </c>
      <c r="I46" s="94"/>
      <c r="J46" s="102"/>
      <c r="K46" s="101"/>
      <c r="L46" s="101"/>
      <c r="M46" s="101"/>
      <c r="N46" s="101"/>
    </row>
    <row r="47" spans="2:14" s="92" customFormat="1" ht="30" customHeight="1" x14ac:dyDescent="0.25">
      <c r="B47" s="154">
        <v>3299</v>
      </c>
      <c r="C47" s="154"/>
      <c r="D47" s="154"/>
      <c r="E47" s="52" t="s">
        <v>90</v>
      </c>
      <c r="F47" s="38"/>
      <c r="G47" s="4"/>
      <c r="H47" s="81">
        <v>195</v>
      </c>
      <c r="I47" s="94"/>
      <c r="J47" s="102"/>
      <c r="K47" s="101"/>
      <c r="L47" s="101"/>
      <c r="M47" s="101"/>
      <c r="N47" s="101"/>
    </row>
    <row r="48" spans="2:14" ht="30" customHeight="1" x14ac:dyDescent="0.25">
      <c r="B48" s="153">
        <v>34</v>
      </c>
      <c r="C48" s="153"/>
      <c r="D48" s="153"/>
      <c r="E48" s="91" t="s">
        <v>96</v>
      </c>
      <c r="F48" s="90">
        <v>6500</v>
      </c>
      <c r="G48" s="73">
        <v>6500</v>
      </c>
      <c r="H48" s="79">
        <f>SUM(H49:H50)</f>
        <v>3328.98</v>
      </c>
      <c r="I48" s="88">
        <f>+H48/G48*100</f>
        <v>51.215076923076921</v>
      </c>
      <c r="J48" s="102"/>
      <c r="K48" s="101"/>
      <c r="L48" s="101"/>
      <c r="M48" s="101"/>
      <c r="N48" s="101"/>
    </row>
    <row r="49" spans="2:14" s="92" customFormat="1" ht="30" customHeight="1" x14ac:dyDescent="0.25">
      <c r="B49" s="154">
        <v>3431</v>
      </c>
      <c r="C49" s="154"/>
      <c r="D49" s="154"/>
      <c r="E49" s="52" t="s">
        <v>98</v>
      </c>
      <c r="F49" s="38"/>
      <c r="G49" s="4"/>
      <c r="H49" s="81">
        <v>3259.77</v>
      </c>
      <c r="I49" s="94"/>
      <c r="J49" s="102"/>
      <c r="K49" s="101"/>
      <c r="L49" s="101"/>
      <c r="M49" s="101"/>
      <c r="N49" s="101"/>
    </row>
    <row r="50" spans="2:14" s="92" customFormat="1" ht="30" customHeight="1" x14ac:dyDescent="0.25">
      <c r="B50" s="154">
        <v>3432</v>
      </c>
      <c r="C50" s="154"/>
      <c r="D50" s="154"/>
      <c r="E50" s="52" t="s">
        <v>99</v>
      </c>
      <c r="F50" s="38"/>
      <c r="G50" s="4"/>
      <c r="H50" s="81">
        <v>69.209999999999994</v>
      </c>
      <c r="I50" s="94"/>
      <c r="J50" s="102"/>
      <c r="K50" s="101"/>
      <c r="L50" s="101"/>
      <c r="M50" s="101"/>
      <c r="N50" s="101"/>
    </row>
    <row r="51" spans="2:14" ht="30" customHeight="1" x14ac:dyDescent="0.25">
      <c r="B51" s="153">
        <v>38</v>
      </c>
      <c r="C51" s="153"/>
      <c r="D51" s="153"/>
      <c r="E51" s="91" t="s">
        <v>127</v>
      </c>
      <c r="F51" s="90">
        <v>8000</v>
      </c>
      <c r="G51" s="73">
        <v>8000</v>
      </c>
      <c r="H51" s="79">
        <v>0</v>
      </c>
      <c r="I51" s="88"/>
      <c r="J51" s="102"/>
      <c r="K51" s="101"/>
      <c r="L51" s="101"/>
      <c r="M51" s="101"/>
      <c r="N51" s="101"/>
    </row>
    <row r="52" spans="2:14" ht="30" customHeight="1" x14ac:dyDescent="0.25">
      <c r="B52" s="153">
        <v>41</v>
      </c>
      <c r="C52" s="153"/>
      <c r="D52" s="153"/>
      <c r="E52" s="91" t="s">
        <v>7</v>
      </c>
      <c r="F52" s="90">
        <v>150000</v>
      </c>
      <c r="G52" s="73">
        <v>150000</v>
      </c>
      <c r="H52" s="79">
        <f>+H53</f>
        <v>36090</v>
      </c>
      <c r="I52" s="88">
        <f>+H52/G52*100</f>
        <v>24.060000000000002</v>
      </c>
      <c r="J52" s="102"/>
      <c r="K52" s="101"/>
      <c r="L52" s="101"/>
      <c r="M52" s="101"/>
      <c r="N52" s="101"/>
    </row>
    <row r="53" spans="2:14" s="92" customFormat="1" ht="30" customHeight="1" x14ac:dyDescent="0.25">
      <c r="B53" s="154">
        <v>4123</v>
      </c>
      <c r="C53" s="154"/>
      <c r="D53" s="154"/>
      <c r="E53" s="52" t="s">
        <v>139</v>
      </c>
      <c r="F53" s="38"/>
      <c r="G53" s="4"/>
      <c r="H53" s="81">
        <v>36090</v>
      </c>
      <c r="I53" s="94"/>
      <c r="J53" s="102"/>
      <c r="K53" s="101"/>
      <c r="L53" s="101"/>
      <c r="M53" s="101"/>
      <c r="N53" s="101"/>
    </row>
    <row r="54" spans="2:14" ht="30" customHeight="1" x14ac:dyDescent="0.25">
      <c r="B54" s="153">
        <v>42</v>
      </c>
      <c r="C54" s="153"/>
      <c r="D54" s="153"/>
      <c r="E54" s="91" t="s">
        <v>101</v>
      </c>
      <c r="F54" s="90">
        <v>1239000</v>
      </c>
      <c r="G54" s="73">
        <v>1239000</v>
      </c>
      <c r="H54" s="79">
        <f>SUM(H55:H57)</f>
        <v>319088.23</v>
      </c>
      <c r="I54" s="88">
        <f>+H54/G54*100</f>
        <v>25.753690879741725</v>
      </c>
      <c r="J54" s="102"/>
      <c r="K54" s="101"/>
      <c r="L54" s="101"/>
      <c r="M54" s="101"/>
      <c r="N54" s="101"/>
    </row>
    <row r="55" spans="2:14" s="92" customFormat="1" ht="30" customHeight="1" x14ac:dyDescent="0.25">
      <c r="B55" s="154">
        <v>4221</v>
      </c>
      <c r="C55" s="154"/>
      <c r="D55" s="154"/>
      <c r="E55" s="52" t="s">
        <v>67</v>
      </c>
      <c r="F55" s="38"/>
      <c r="G55" s="4"/>
      <c r="H55" s="81">
        <v>67179.48</v>
      </c>
      <c r="I55" s="94"/>
      <c r="J55" s="102"/>
      <c r="K55" s="101"/>
      <c r="L55" s="101"/>
      <c r="M55" s="101"/>
      <c r="N55" s="101"/>
    </row>
    <row r="56" spans="2:14" s="92" customFormat="1" ht="30" customHeight="1" x14ac:dyDescent="0.25">
      <c r="B56" s="154">
        <v>4223</v>
      </c>
      <c r="C56" s="154"/>
      <c r="D56" s="154"/>
      <c r="E56" s="52" t="s">
        <v>103</v>
      </c>
      <c r="F56" s="38"/>
      <c r="G56" s="4"/>
      <c r="H56" s="81">
        <v>3700</v>
      </c>
      <c r="I56" s="94"/>
      <c r="J56" s="102"/>
      <c r="K56" s="101"/>
      <c r="L56" s="101"/>
      <c r="M56" s="101"/>
      <c r="N56" s="101"/>
    </row>
    <row r="57" spans="2:14" s="92" customFormat="1" ht="30" customHeight="1" x14ac:dyDescent="0.25">
      <c r="B57" s="154">
        <v>4225</v>
      </c>
      <c r="C57" s="154"/>
      <c r="D57" s="154"/>
      <c r="E57" s="14" t="s">
        <v>126</v>
      </c>
      <c r="F57" s="38"/>
      <c r="G57" s="4"/>
      <c r="H57" s="81">
        <v>248208.75</v>
      </c>
      <c r="I57" s="94"/>
      <c r="J57" s="102"/>
      <c r="K57" s="101"/>
      <c r="L57" s="101"/>
      <c r="M57" s="101"/>
      <c r="N57" s="101"/>
    </row>
    <row r="58" spans="2:14" ht="30" customHeight="1" x14ac:dyDescent="0.25">
      <c r="B58" s="153">
        <v>45</v>
      </c>
      <c r="C58" s="153"/>
      <c r="D58" s="153"/>
      <c r="E58" s="91" t="s">
        <v>105</v>
      </c>
      <c r="F58" s="90">
        <v>650000</v>
      </c>
      <c r="G58" s="73">
        <v>650000</v>
      </c>
      <c r="H58" s="79">
        <f>SUM(H59:H60)</f>
        <v>101720.06</v>
      </c>
      <c r="I58" s="88">
        <f>+H58/G58*100</f>
        <v>15.649240000000001</v>
      </c>
      <c r="J58" s="102"/>
      <c r="K58" s="101"/>
      <c r="L58" s="101"/>
      <c r="M58" s="101"/>
      <c r="N58" s="101"/>
    </row>
    <row r="59" spans="2:14" s="92" customFormat="1" ht="30" customHeight="1" x14ac:dyDescent="0.25">
      <c r="B59" s="154">
        <v>4511</v>
      </c>
      <c r="C59" s="154"/>
      <c r="D59" s="154"/>
      <c r="E59" s="52" t="s">
        <v>140</v>
      </c>
      <c r="F59" s="38"/>
      <c r="G59" s="4"/>
      <c r="H59" s="81">
        <v>34383.49</v>
      </c>
      <c r="I59" s="94"/>
      <c r="J59" s="102"/>
      <c r="K59" s="101"/>
      <c r="L59" s="101"/>
      <c r="M59" s="101"/>
      <c r="N59" s="101"/>
    </row>
    <row r="60" spans="2:14" s="92" customFormat="1" ht="30" customHeight="1" x14ac:dyDescent="0.25">
      <c r="B60" s="154">
        <v>4541</v>
      </c>
      <c r="C60" s="154"/>
      <c r="D60" s="154"/>
      <c r="E60" s="52" t="s">
        <v>107</v>
      </c>
      <c r="F60" s="38"/>
      <c r="G60" s="4"/>
      <c r="H60" s="81">
        <v>67336.570000000007</v>
      </c>
      <c r="I60" s="94"/>
      <c r="J60" s="102"/>
      <c r="K60" s="101"/>
      <c r="L60" s="101"/>
      <c r="M60" s="101"/>
      <c r="N60" s="101"/>
    </row>
    <row r="61" spans="2:14" ht="30" customHeight="1" x14ac:dyDescent="0.25">
      <c r="B61" s="137">
        <v>510</v>
      </c>
      <c r="C61" s="138"/>
      <c r="D61" s="139"/>
      <c r="E61" s="103" t="s">
        <v>146</v>
      </c>
      <c r="F61" s="90">
        <f>+F62</f>
        <v>50000</v>
      </c>
      <c r="G61" s="90">
        <f>+G62</f>
        <v>50000</v>
      </c>
      <c r="H61" s="79">
        <f>+H62</f>
        <v>16683.79</v>
      </c>
      <c r="I61" s="88">
        <f>+H61/G61*100</f>
        <v>33.367580000000004</v>
      </c>
      <c r="J61" s="102"/>
      <c r="K61" s="101"/>
      <c r="L61" s="101"/>
      <c r="M61" s="101"/>
      <c r="N61" s="101"/>
    </row>
    <row r="62" spans="2:14" ht="30" customHeight="1" x14ac:dyDescent="0.25">
      <c r="B62" s="150">
        <v>32</v>
      </c>
      <c r="C62" s="151"/>
      <c r="D62" s="152"/>
      <c r="E62" s="91" t="s">
        <v>14</v>
      </c>
      <c r="F62" s="90">
        <v>50000</v>
      </c>
      <c r="G62" s="73">
        <v>50000</v>
      </c>
      <c r="H62" s="79">
        <f>+H63</f>
        <v>16683.79</v>
      </c>
      <c r="I62" s="88">
        <f>+H62/G62*100</f>
        <v>33.367580000000004</v>
      </c>
      <c r="J62" s="102"/>
      <c r="K62" s="101"/>
      <c r="L62" s="101"/>
      <c r="M62" s="101"/>
      <c r="N62" s="101"/>
    </row>
    <row r="63" spans="2:14" ht="30" customHeight="1" x14ac:dyDescent="0.25">
      <c r="B63" s="147">
        <v>3211</v>
      </c>
      <c r="C63" s="148"/>
      <c r="D63" s="149"/>
      <c r="E63" s="51" t="s">
        <v>38</v>
      </c>
      <c r="F63" s="38"/>
      <c r="G63" s="4"/>
      <c r="H63" s="81">
        <v>16683.79</v>
      </c>
      <c r="I63" s="94"/>
      <c r="J63" s="102"/>
      <c r="K63" s="101"/>
      <c r="L63" s="101"/>
      <c r="M63" s="101"/>
      <c r="N63" s="101"/>
    </row>
    <row r="64" spans="2:14" ht="30" customHeight="1" x14ac:dyDescent="0.25">
      <c r="B64" s="137">
        <v>71</v>
      </c>
      <c r="C64" s="138"/>
      <c r="D64" s="139"/>
      <c r="E64" s="91" t="s">
        <v>134</v>
      </c>
      <c r="F64" s="90">
        <f>+F65</f>
        <v>51300</v>
      </c>
      <c r="G64" s="90">
        <f>+G65</f>
        <v>51300</v>
      </c>
      <c r="H64" s="79">
        <f>+H65</f>
        <v>24314.62</v>
      </c>
      <c r="I64" s="97">
        <f>+H64/G64*100</f>
        <v>47.396920077972709</v>
      </c>
      <c r="J64" s="102"/>
      <c r="K64" s="101"/>
      <c r="L64" s="101"/>
      <c r="M64" s="101"/>
      <c r="N64" s="101"/>
    </row>
    <row r="65" spans="2:14" ht="30" customHeight="1" x14ac:dyDescent="0.25">
      <c r="B65" s="150">
        <v>32</v>
      </c>
      <c r="C65" s="151"/>
      <c r="D65" s="152"/>
      <c r="E65" s="91" t="s">
        <v>14</v>
      </c>
      <c r="F65" s="90">
        <v>51300</v>
      </c>
      <c r="G65" s="73">
        <v>51300</v>
      </c>
      <c r="H65" s="79">
        <f>+H66</f>
        <v>24314.62</v>
      </c>
      <c r="I65" s="97">
        <f>+H65/G65*100</f>
        <v>47.396920077972709</v>
      </c>
      <c r="J65" s="102"/>
      <c r="K65" s="101"/>
      <c r="L65" s="101"/>
      <c r="M65" s="101"/>
      <c r="N65" s="101"/>
    </row>
    <row r="66" spans="2:14" ht="30" customHeight="1" x14ac:dyDescent="0.25">
      <c r="B66" s="147">
        <v>3232</v>
      </c>
      <c r="C66" s="148"/>
      <c r="D66" s="149"/>
      <c r="E66" s="52" t="s">
        <v>81</v>
      </c>
      <c r="F66" s="38"/>
      <c r="G66" s="4"/>
      <c r="H66" s="81">
        <v>24314.62</v>
      </c>
      <c r="I66" s="94"/>
      <c r="J66" s="102"/>
      <c r="K66" s="101"/>
      <c r="L66" s="101"/>
      <c r="M66" s="101"/>
      <c r="N66" s="101"/>
    </row>
    <row r="68" spans="2:14" x14ac:dyDescent="0.25">
      <c r="B68" s="39"/>
      <c r="C68" s="39"/>
      <c r="D68" s="39"/>
      <c r="E68" s="39"/>
      <c r="F68" s="39"/>
      <c r="G68" s="39"/>
      <c r="H68" s="39"/>
      <c r="I68" s="39"/>
    </row>
    <row r="69" spans="2:14" x14ac:dyDescent="0.25">
      <c r="B69" s="39"/>
      <c r="C69" s="39"/>
      <c r="D69" s="39"/>
      <c r="E69" s="39"/>
      <c r="F69" s="39"/>
      <c r="G69" s="39"/>
      <c r="H69" s="39"/>
      <c r="I69" s="39"/>
    </row>
    <row r="70" spans="2:14" x14ac:dyDescent="0.25">
      <c r="B70" s="39"/>
      <c r="C70" s="39"/>
      <c r="D70" s="39"/>
      <c r="E70" s="39"/>
      <c r="F70" s="39"/>
      <c r="G70" s="39"/>
      <c r="H70" s="39"/>
      <c r="I70" s="39"/>
    </row>
  </sheetData>
  <mergeCells count="63">
    <mergeCell ref="B52:D52"/>
    <mergeCell ref="B49:D49"/>
    <mergeCell ref="B50:D50"/>
    <mergeCell ref="B51:D51"/>
    <mergeCell ref="B47:D47"/>
    <mergeCell ref="B48:D48"/>
    <mergeCell ref="B53:D53"/>
    <mergeCell ref="B59:D59"/>
    <mergeCell ref="B56:D56"/>
    <mergeCell ref="B54:D54"/>
    <mergeCell ref="B57:D57"/>
    <mergeCell ref="B55:D55"/>
    <mergeCell ref="B66:D66"/>
    <mergeCell ref="B58:D58"/>
    <mergeCell ref="B65:D65"/>
    <mergeCell ref="B60:D60"/>
    <mergeCell ref="B61:D61"/>
    <mergeCell ref="B62:D62"/>
    <mergeCell ref="B63:D63"/>
    <mergeCell ref="B64:D64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31:D31"/>
    <mergeCell ref="B32:D32"/>
    <mergeCell ref="B33:D33"/>
    <mergeCell ref="B34:D34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8:D18"/>
    <mergeCell ref="B16:D16"/>
    <mergeCell ref="B19:D19"/>
    <mergeCell ref="B17:D17"/>
    <mergeCell ref="B20:D20"/>
    <mergeCell ref="B4:I4"/>
    <mergeCell ref="B6:E6"/>
    <mergeCell ref="B7:E7"/>
    <mergeCell ref="B2:I2"/>
    <mergeCell ref="B15:D15"/>
    <mergeCell ref="B8:D8"/>
    <mergeCell ref="B14:D14"/>
    <mergeCell ref="B13:D13"/>
    <mergeCell ref="B12:D12"/>
    <mergeCell ref="B9:D9"/>
    <mergeCell ref="B10:D10"/>
    <mergeCell ref="B11:D11"/>
  </mergeCells>
  <pageMargins left="0.7" right="0.7" top="0.75" bottom="0.75" header="0.3" footer="0.3"/>
  <pageSetup paperSize="9" scale="41" orientation="portrait" r:id="rId1"/>
  <ignoredErrors>
    <ignoredError sqref="H48" formulaRange="1"/>
    <ignoredError sqref="B8 B9:D9 B10:D11" numberStoredAsText="1"/>
    <ignoredError sqref="I10:I1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Željka Butković</cp:lastModifiedBy>
  <cp:lastPrinted>2024-07-24T11:08:46Z</cp:lastPrinted>
  <dcterms:created xsi:type="dcterms:W3CDTF">2022-08-12T12:51:27Z</dcterms:created>
  <dcterms:modified xsi:type="dcterms:W3CDTF">2026-07-27T11:03:38Z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